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 defaultThemeVersion="124226"/>
  <bookViews>
    <workbookView xWindow="0" yWindow="0" windowWidth="16605" windowHeight="9435" tabRatio="802" activeTab="5"/>
  </bookViews>
  <sheets>
    <sheet name="Rd4 Stge1 Points" sheetId="36" r:id="rId1"/>
    <sheet name="Rd4 Stge2A Points" sheetId="48" r:id="rId2"/>
    <sheet name="Rd4 Stge2B Points" sheetId="49" r:id="rId3"/>
    <sheet name="Rd4 Stge3 Points" sheetId="50" r:id="rId4"/>
    <sheet name="Weekend Result" sheetId="47" r:id="rId5"/>
    <sheet name="GC" sheetId="17" r:id="rId6"/>
    <sheet name="Points" sheetId="18" r:id="rId7"/>
    <sheet name="KOM" sheetId="19" r:id="rId8"/>
    <sheet name="U23" sheetId="20" r:id="rId9"/>
    <sheet name="Master" sheetId="21" r:id="rId10"/>
    <sheet name="Teams" sheetId="27" r:id="rId11"/>
    <sheet name="Startlist" sheetId="16" r:id="rId12"/>
    <sheet name="Riders" sheetId="30" r:id="rId13"/>
    <sheet name="Boxed Numbers" sheetId="41" r:id="rId14"/>
    <sheet name="Transponder Sign out" sheetId="46" r:id="rId15"/>
  </sheets>
  <definedNames>
    <definedName name="_xlnm._FilterDatabase" localSheetId="5" hidden="1">GC!$A$2:$K$165</definedName>
    <definedName name="_xlnm._FilterDatabase" localSheetId="6" hidden="1">Points!$B$2:$H$50</definedName>
    <definedName name="_xlnm.Print_Area" localSheetId="13">'Boxed Numbers'!$A$1:$G$39</definedName>
    <definedName name="_xlnm.Print_Area" localSheetId="7">KOM!$A$1:$G$26</definedName>
    <definedName name="_xlnm.Print_Area" localSheetId="6">Points!$A$1:$H$74</definedName>
    <definedName name="_xlnm.Print_Area" localSheetId="1">'Rd4 Stge2A Points'!$A$1:$E$52</definedName>
    <definedName name="_xlnm.Print_Area" localSheetId="2">'Rd4 Stge2B Points'!$A$1:$E$19</definedName>
    <definedName name="_xlnm.Print_Area" localSheetId="10">Teams!$A$1:$G$20</definedName>
    <definedName name="_xlnm.Print_Area" localSheetId="14">'Transponder Sign out'!$A$1:$M$20</definedName>
    <definedName name="_xlnm.Print_Area" localSheetId="8">'U23'!$A$1:$J$42</definedName>
  </definedNames>
  <calcPr calcId="125725"/>
</workbook>
</file>

<file path=xl/calcChain.xml><?xml version="1.0" encoding="utf-8"?>
<calcChain xmlns="http://schemas.openxmlformats.org/spreadsheetml/2006/main">
  <c r="G26" i="19"/>
  <c r="H56" i="18"/>
  <c r="H5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J165" i="17" l="1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94"/>
  <c r="J88"/>
  <c r="J143"/>
  <c r="J142"/>
  <c r="J140"/>
  <c r="J139"/>
  <c r="J138"/>
  <c r="J136"/>
  <c r="J135"/>
  <c r="J134"/>
  <c r="J133"/>
  <c r="J144"/>
  <c r="J132"/>
  <c r="J141"/>
  <c r="J131"/>
  <c r="J130"/>
  <c r="J137"/>
  <c r="J128"/>
  <c r="J127"/>
  <c r="J126"/>
  <c r="J125"/>
  <c r="J122"/>
  <c r="J121"/>
  <c r="J120"/>
  <c r="J118"/>
  <c r="J116"/>
  <c r="J40"/>
  <c r="J129"/>
  <c r="J124"/>
  <c r="J123"/>
  <c r="J115"/>
  <c r="J114"/>
  <c r="J113"/>
  <c r="J91"/>
  <c r="J112"/>
  <c r="J119"/>
  <c r="J111"/>
  <c r="J110"/>
  <c r="J117"/>
  <c r="J109"/>
  <c r="J107"/>
  <c r="J106"/>
  <c r="J105"/>
  <c r="J103"/>
  <c r="J102"/>
  <c r="J76"/>
  <c r="J108"/>
  <c r="J101"/>
  <c r="J100"/>
  <c r="J97"/>
  <c r="J98"/>
  <c r="J104"/>
  <c r="J99"/>
  <c r="J96"/>
  <c r="J95"/>
  <c r="J93"/>
  <c r="J90"/>
  <c r="J89"/>
  <c r="J87"/>
  <c r="J84"/>
  <c r="J83"/>
  <c r="J82"/>
  <c r="J51"/>
  <c r="J86"/>
  <c r="J81"/>
  <c r="J80"/>
  <c r="J79"/>
  <c r="J78"/>
  <c r="J92"/>
  <c r="J74"/>
  <c r="J77"/>
  <c r="J73"/>
  <c r="J72"/>
  <c r="J71"/>
  <c r="J70"/>
  <c r="J68"/>
  <c r="J50"/>
  <c r="J67"/>
  <c r="J85"/>
  <c r="J66"/>
  <c r="J75"/>
  <c r="J64"/>
  <c r="J52"/>
  <c r="J63"/>
  <c r="J69"/>
  <c r="J25"/>
  <c r="J46"/>
  <c r="J62"/>
  <c r="J60"/>
  <c r="J59"/>
  <c r="J58"/>
  <c r="J37"/>
  <c r="J57"/>
  <c r="J56"/>
  <c r="J61"/>
  <c r="J65"/>
  <c r="J55"/>
  <c r="J49"/>
  <c r="J48"/>
  <c r="J47"/>
  <c r="J45"/>
  <c r="J44"/>
  <c r="J41"/>
  <c r="J29"/>
  <c r="J38"/>
  <c r="J20"/>
  <c r="J35"/>
  <c r="J34"/>
  <c r="J43"/>
  <c r="J28"/>
  <c r="J53"/>
  <c r="J24"/>
  <c r="J54"/>
  <c r="J39"/>
  <c r="J31"/>
  <c r="J42"/>
  <c r="J26"/>
  <c r="J33"/>
  <c r="J30"/>
  <c r="J23"/>
  <c r="J22"/>
  <c r="J21"/>
  <c r="J36"/>
  <c r="J19"/>
  <c r="J18"/>
  <c r="J32"/>
  <c r="J15"/>
  <c r="J27"/>
  <c r="J17"/>
  <c r="J16"/>
  <c r="J11"/>
  <c r="J13"/>
  <c r="J14"/>
  <c r="J10"/>
  <c r="J8"/>
  <c r="J12"/>
  <c r="J7"/>
  <c r="J9"/>
  <c r="J6"/>
  <c r="J5"/>
  <c r="J4"/>
  <c r="J3"/>
  <c r="D27" i="18" l="1"/>
  <c r="C27"/>
  <c r="D54"/>
  <c r="C54"/>
  <c r="D19"/>
  <c r="C19"/>
  <c r="D48"/>
  <c r="C48"/>
  <c r="D47"/>
  <c r="C47"/>
  <c r="D53"/>
  <c r="C53"/>
  <c r="D12"/>
  <c r="C12"/>
  <c r="D38"/>
  <c r="C38"/>
  <c r="D74"/>
  <c r="C74"/>
  <c r="D6"/>
  <c r="C6"/>
  <c r="D41"/>
  <c r="C41"/>
  <c r="D3"/>
  <c r="C3"/>
  <c r="D37"/>
  <c r="C37"/>
  <c r="D46"/>
  <c r="C46"/>
  <c r="D73"/>
  <c r="C73"/>
  <c r="D64"/>
  <c r="C64"/>
  <c r="D11"/>
  <c r="C11"/>
  <c r="D63"/>
  <c r="C63"/>
  <c r="D52"/>
  <c r="C52"/>
  <c r="D26"/>
  <c r="C26"/>
  <c r="D51"/>
  <c r="C51"/>
  <c r="D62"/>
  <c r="C62"/>
  <c r="D61"/>
  <c r="C61"/>
  <c r="D60"/>
  <c r="C60"/>
  <c r="D28"/>
  <c r="C28"/>
  <c r="D59"/>
  <c r="C59"/>
  <c r="D13"/>
  <c r="C13"/>
  <c r="D24"/>
  <c r="C24"/>
  <c r="D9"/>
  <c r="C9"/>
  <c r="D4"/>
  <c r="C4"/>
  <c r="D23"/>
  <c r="C23"/>
  <c r="D29"/>
  <c r="C29"/>
  <c r="D56"/>
  <c r="C56"/>
  <c r="D36"/>
  <c r="C36"/>
  <c r="D16"/>
  <c r="C16"/>
  <c r="D40"/>
  <c r="C40"/>
  <c r="D50"/>
  <c r="C50"/>
  <c r="D72"/>
  <c r="C72"/>
  <c r="D58"/>
  <c r="C58"/>
  <c r="D18"/>
  <c r="C18"/>
  <c r="D71"/>
  <c r="C71"/>
  <c r="D22"/>
  <c r="C22"/>
  <c r="D55"/>
  <c r="C55"/>
  <c r="D26" i="19"/>
  <c r="C26"/>
  <c r="H3" i="18" l="1"/>
  <c r="D70"/>
  <c r="C70"/>
  <c r="D25"/>
  <c r="C25"/>
  <c r="D69"/>
  <c r="C69"/>
  <c r="D68"/>
  <c r="C68"/>
  <c r="D35"/>
  <c r="C35"/>
  <c r="D49"/>
  <c r="C49"/>
  <c r="D34"/>
  <c r="C34"/>
  <c r="D33"/>
  <c r="C33"/>
  <c r="D67"/>
  <c r="C67"/>
  <c r="D45"/>
  <c r="C45"/>
  <c r="D44"/>
  <c r="C44"/>
  <c r="D32"/>
  <c r="C32"/>
  <c r="D15"/>
  <c r="C15"/>
  <c r="D66"/>
  <c r="C66"/>
  <c r="D7"/>
  <c r="C7"/>
  <c r="D43"/>
  <c r="C43"/>
  <c r="D21"/>
  <c r="C21"/>
  <c r="D5"/>
  <c r="C5"/>
  <c r="D14"/>
  <c r="C14"/>
  <c r="D8"/>
  <c r="C8"/>
  <c r="D20"/>
  <c r="D17"/>
  <c r="C17"/>
  <c r="D57"/>
  <c r="C57"/>
  <c r="D10"/>
  <c r="C10"/>
  <c r="D31"/>
  <c r="C31"/>
  <c r="D65"/>
  <c r="C65"/>
  <c r="D39"/>
  <c r="C39"/>
  <c r="G16" i="46" l="1"/>
  <c r="L98" i="16"/>
  <c r="K98"/>
  <c r="J98"/>
  <c r="I98"/>
  <c r="H98"/>
  <c r="K94"/>
  <c r="J94"/>
  <c r="I94"/>
  <c r="H94"/>
  <c r="M88"/>
  <c r="L88"/>
  <c r="K88"/>
  <c r="J88"/>
  <c r="I88"/>
  <c r="H88"/>
  <c r="M82"/>
  <c r="L82"/>
  <c r="K82"/>
  <c r="J82"/>
  <c r="I82"/>
  <c r="H82"/>
  <c r="L77"/>
  <c r="K77"/>
  <c r="J77"/>
  <c r="I77"/>
  <c r="H77"/>
  <c r="M71"/>
  <c r="L71"/>
  <c r="K71"/>
  <c r="J71"/>
  <c r="I71"/>
  <c r="H71"/>
  <c r="K67"/>
  <c r="J67"/>
  <c r="I67"/>
  <c r="H67"/>
  <c r="M61"/>
  <c r="L61"/>
  <c r="K61"/>
  <c r="J61"/>
  <c r="I61"/>
  <c r="H61"/>
  <c r="M55"/>
  <c r="L55"/>
  <c r="K55"/>
  <c r="J55"/>
  <c r="I55"/>
  <c r="H55"/>
  <c r="M49"/>
  <c r="L49"/>
  <c r="K49"/>
  <c r="J49"/>
  <c r="I49"/>
  <c r="H49"/>
  <c r="M43"/>
  <c r="L43"/>
  <c r="K43"/>
  <c r="J43"/>
  <c r="I43"/>
  <c r="H43"/>
  <c r="M37"/>
  <c r="L37"/>
  <c r="K37"/>
  <c r="J37"/>
  <c r="I37"/>
  <c r="H37"/>
  <c r="M31"/>
  <c r="L31"/>
  <c r="K31"/>
  <c r="J31"/>
  <c r="I31"/>
  <c r="H31"/>
  <c r="M25"/>
  <c r="L25"/>
  <c r="K25"/>
  <c r="J25"/>
  <c r="I25"/>
  <c r="H25"/>
  <c r="M19"/>
  <c r="L19"/>
  <c r="K19"/>
  <c r="J19"/>
  <c r="I19"/>
  <c r="H19"/>
  <c r="L14"/>
  <c r="K14"/>
  <c r="J14"/>
  <c r="I14"/>
  <c r="H14"/>
  <c r="M8"/>
  <c r="L8"/>
  <c r="K8"/>
  <c r="J8"/>
  <c r="I8"/>
  <c r="H8"/>
  <c r="D92" i="47" l="1"/>
  <c r="C92"/>
  <c r="D70"/>
  <c r="C70"/>
  <c r="D91"/>
  <c r="C91"/>
  <c r="D83"/>
  <c r="C83"/>
  <c r="D69"/>
  <c r="C69"/>
  <c r="D103"/>
  <c r="C103"/>
  <c r="D24"/>
  <c r="C24"/>
  <c r="D68"/>
  <c r="C68"/>
  <c r="D34"/>
  <c r="C34"/>
  <c r="D102"/>
  <c r="C102"/>
  <c r="D43"/>
  <c r="C43"/>
  <c r="D15"/>
  <c r="C15"/>
  <c r="D4"/>
  <c r="D6"/>
  <c r="C6"/>
  <c r="D21"/>
  <c r="C21"/>
  <c r="D82"/>
  <c r="C82"/>
  <c r="D56"/>
  <c r="C56"/>
  <c r="D60"/>
  <c r="C60"/>
  <c r="D20"/>
  <c r="C20"/>
  <c r="D18"/>
  <c r="C18"/>
  <c r="D90"/>
  <c r="C90"/>
  <c r="D35"/>
  <c r="C35"/>
  <c r="D79"/>
  <c r="C79"/>
  <c r="D50"/>
  <c r="C50"/>
  <c r="D101"/>
  <c r="C101"/>
  <c r="D46"/>
  <c r="C46"/>
  <c r="D78"/>
  <c r="C78"/>
  <c r="D55"/>
  <c r="C55"/>
  <c r="D5"/>
  <c r="C5"/>
  <c r="D81"/>
  <c r="C81"/>
  <c r="D77"/>
  <c r="C77"/>
  <c r="D7"/>
  <c r="C7"/>
  <c r="D14"/>
  <c r="C14"/>
  <c r="D23"/>
  <c r="C23"/>
  <c r="D38"/>
  <c r="C38"/>
  <c r="D19"/>
  <c r="C19"/>
  <c r="D22"/>
  <c r="C22"/>
  <c r="D57"/>
  <c r="C57"/>
  <c r="D32"/>
  <c r="C32"/>
  <c r="D28"/>
  <c r="C28"/>
  <c r="D42"/>
  <c r="C42"/>
  <c r="D11"/>
  <c r="C11"/>
  <c r="D89"/>
  <c r="C89"/>
  <c r="D58"/>
  <c r="C58"/>
  <c r="D53"/>
  <c r="C53"/>
  <c r="D47"/>
  <c r="C47"/>
  <c r="D88"/>
  <c r="C88"/>
  <c r="D87"/>
  <c r="C87"/>
  <c r="D100"/>
  <c r="C100"/>
  <c r="D99"/>
  <c r="C99"/>
  <c r="D98"/>
  <c r="C98"/>
  <c r="D76"/>
  <c r="C76"/>
  <c r="D97"/>
  <c r="C97"/>
  <c r="D86"/>
  <c r="C86"/>
  <c r="D37"/>
  <c r="C37"/>
  <c r="D80"/>
  <c r="C80"/>
  <c r="D16"/>
  <c r="C16"/>
  <c r="D33"/>
  <c r="C33"/>
  <c r="D12"/>
  <c r="C12"/>
  <c r="D36"/>
  <c r="C36"/>
  <c r="D93"/>
  <c r="C93"/>
  <c r="D3"/>
  <c r="C3"/>
  <c r="D67"/>
  <c r="C67"/>
  <c r="D75"/>
  <c r="C75"/>
  <c r="D66"/>
  <c r="C66"/>
  <c r="D54"/>
  <c r="C54"/>
  <c r="D74"/>
  <c r="C74"/>
  <c r="D49"/>
  <c r="C49"/>
  <c r="D65"/>
  <c r="C65"/>
  <c r="D73"/>
  <c r="C73"/>
  <c r="D51"/>
  <c r="C51"/>
  <c r="D40"/>
  <c r="C40"/>
  <c r="D96"/>
  <c r="C96"/>
  <c r="D95"/>
  <c r="C95"/>
  <c r="D10"/>
  <c r="C10"/>
  <c r="D48"/>
  <c r="C48"/>
  <c r="D8"/>
  <c r="C8"/>
  <c r="D59"/>
  <c r="C59"/>
  <c r="D94"/>
  <c r="C94"/>
  <c r="D85"/>
  <c r="C85"/>
  <c r="D84"/>
  <c r="C84"/>
  <c r="D63"/>
  <c r="C63"/>
  <c r="D9"/>
  <c r="C9"/>
  <c r="D13"/>
  <c r="C13"/>
  <c r="D62"/>
  <c r="C62"/>
  <c r="D72"/>
  <c r="C72"/>
  <c r="D31"/>
  <c r="C31"/>
  <c r="D27"/>
  <c r="C27"/>
  <c r="D41"/>
  <c r="C41"/>
  <c r="D52"/>
  <c r="C52"/>
  <c r="D45"/>
  <c r="C45"/>
  <c r="D29"/>
  <c r="D17"/>
  <c r="C17"/>
  <c r="D71"/>
  <c r="C71"/>
  <c r="D61"/>
  <c r="C61"/>
  <c r="D25"/>
  <c r="C25"/>
  <c r="D64"/>
  <c r="C64"/>
  <c r="D39"/>
  <c r="C39"/>
  <c r="D26"/>
  <c r="C26"/>
  <c r="D30"/>
  <c r="C30"/>
  <c r="D44"/>
  <c r="C44"/>
  <c r="I94" i="17" l="1"/>
  <c r="H94"/>
  <c r="G94"/>
  <c r="I51"/>
  <c r="H51"/>
  <c r="G51"/>
  <c r="I28"/>
  <c r="H28"/>
  <c r="G28"/>
  <c r="I88"/>
  <c r="H88"/>
  <c r="G88"/>
  <c r="I146"/>
  <c r="H146"/>
  <c r="G146"/>
  <c r="I145"/>
  <c r="H145"/>
  <c r="G145"/>
  <c r="I91"/>
  <c r="H91"/>
  <c r="G91"/>
  <c r="E94"/>
  <c r="D94"/>
  <c r="C94"/>
  <c r="E51"/>
  <c r="D51"/>
  <c r="C51"/>
  <c r="E28"/>
  <c r="D28"/>
  <c r="C28"/>
  <c r="E88"/>
  <c r="D88"/>
  <c r="C88"/>
  <c r="E146"/>
  <c r="D146"/>
  <c r="C146"/>
  <c r="E145"/>
  <c r="D145"/>
  <c r="C145"/>
  <c r="E91"/>
  <c r="D91"/>
  <c r="C91"/>
  <c r="D102" i="16"/>
  <c r="D84" i="36" s="1"/>
  <c r="C102" i="16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D2"/>
  <c r="C2"/>
  <c r="B2"/>
  <c r="F199" i="30"/>
  <c r="F198"/>
  <c r="F197"/>
  <c r="F191"/>
  <c r="F101" i="16" l="1"/>
  <c r="K145" i="17"/>
  <c r="K51"/>
  <c r="K146"/>
  <c r="K94"/>
  <c r="K91"/>
  <c r="K28"/>
  <c r="K88"/>
  <c r="F102" i="16"/>
  <c r="H92" i="47"/>
  <c r="H70"/>
  <c r="H91"/>
  <c r="H83"/>
  <c r="H69"/>
  <c r="H103"/>
  <c r="H24"/>
  <c r="H68"/>
  <c r="H34"/>
  <c r="H102"/>
  <c r="H43"/>
  <c r="H15"/>
  <c r="H4"/>
  <c r="H6"/>
  <c r="H21"/>
  <c r="H82"/>
  <c r="H56"/>
  <c r="H60"/>
  <c r="H20"/>
  <c r="H18"/>
  <c r="H90"/>
  <c r="H35"/>
  <c r="H79"/>
  <c r="H50"/>
  <c r="H101"/>
  <c r="H46"/>
  <c r="H78"/>
  <c r="H55"/>
  <c r="H5"/>
  <c r="H81"/>
  <c r="H77"/>
  <c r="H7"/>
  <c r="H14"/>
  <c r="H23"/>
  <c r="H38"/>
  <c r="H19"/>
  <c r="H22"/>
  <c r="H57"/>
  <c r="H32"/>
  <c r="H28"/>
  <c r="H42"/>
  <c r="H11"/>
  <c r="H89"/>
  <c r="H58"/>
  <c r="H53"/>
  <c r="H47"/>
  <c r="H88"/>
  <c r="H87"/>
  <c r="H100"/>
  <c r="H99"/>
  <c r="H98"/>
  <c r="H76"/>
  <c r="H97"/>
  <c r="H86"/>
  <c r="H37"/>
  <c r="H80"/>
  <c r="H16"/>
  <c r="H33"/>
  <c r="H12"/>
  <c r="H36"/>
  <c r="H93"/>
  <c r="H3"/>
  <c r="H67"/>
  <c r="H75"/>
  <c r="H66"/>
  <c r="H54"/>
  <c r="H74"/>
  <c r="H49"/>
  <c r="H65"/>
  <c r="H73"/>
  <c r="H51"/>
  <c r="H40"/>
  <c r="H96"/>
  <c r="H95"/>
  <c r="H10"/>
  <c r="H48"/>
  <c r="H8"/>
  <c r="H59"/>
  <c r="H94"/>
  <c r="H85"/>
  <c r="H84"/>
  <c r="H63"/>
  <c r="H9"/>
  <c r="H13"/>
  <c r="H62"/>
  <c r="H72"/>
  <c r="H31"/>
  <c r="H27"/>
  <c r="H41"/>
  <c r="H52"/>
  <c r="H45"/>
  <c r="H29"/>
  <c r="H17"/>
  <c r="H71"/>
  <c r="H61"/>
  <c r="H25"/>
  <c r="H64"/>
  <c r="H39"/>
  <c r="H26"/>
  <c r="H30"/>
  <c r="H44"/>
  <c r="D83" i="50"/>
  <c r="D82"/>
  <c r="D81"/>
  <c r="D80"/>
  <c r="D79"/>
  <c r="D78"/>
  <c r="D77"/>
  <c r="D76"/>
  <c r="D75"/>
  <c r="D74"/>
  <c r="C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84" i="36" l="1"/>
  <c r="F37" i="41"/>
  <c r="D30" i="18"/>
  <c r="C30"/>
  <c r="I165" i="17" l="1"/>
  <c r="H165"/>
  <c r="I164"/>
  <c r="H164"/>
  <c r="I163"/>
  <c r="H163"/>
  <c r="I162"/>
  <c r="H162"/>
  <c r="I161"/>
  <c r="H161"/>
  <c r="I160"/>
  <c r="H160"/>
  <c r="I159"/>
  <c r="H159"/>
  <c r="I158"/>
  <c r="H158"/>
  <c r="I132"/>
  <c r="H132"/>
  <c r="I157"/>
  <c r="H157"/>
  <c r="I144"/>
  <c r="H144"/>
  <c r="I107"/>
  <c r="H107"/>
  <c r="I156"/>
  <c r="H156"/>
  <c r="I155"/>
  <c r="H155"/>
  <c r="I154"/>
  <c r="H154"/>
  <c r="I65"/>
  <c r="H65"/>
  <c r="I122"/>
  <c r="H122"/>
  <c r="I137"/>
  <c r="H137"/>
  <c r="I128"/>
  <c r="H128"/>
  <c r="I141"/>
  <c r="H141"/>
  <c r="I121"/>
  <c r="H121"/>
  <c r="I153"/>
  <c r="H153"/>
  <c r="I103"/>
  <c r="H103"/>
  <c r="I152"/>
  <c r="H152"/>
  <c r="I151"/>
  <c r="H151"/>
  <c r="I150"/>
  <c r="H150"/>
  <c r="I149"/>
  <c r="H149"/>
  <c r="I148"/>
  <c r="H148"/>
  <c r="I96"/>
  <c r="H96"/>
  <c r="I127"/>
  <c r="H127"/>
  <c r="I147"/>
  <c r="H147"/>
  <c r="I115"/>
  <c r="H115"/>
  <c r="I102"/>
  <c r="H102"/>
  <c r="I40"/>
  <c r="H40"/>
  <c r="I117"/>
  <c r="H117"/>
  <c r="I143"/>
  <c r="H143"/>
  <c r="I92"/>
  <c r="H92"/>
  <c r="I118"/>
  <c r="H118"/>
  <c r="I129"/>
  <c r="H129"/>
  <c r="I93"/>
  <c r="H93"/>
  <c r="I112"/>
  <c r="H112"/>
  <c r="I140"/>
  <c r="H140"/>
  <c r="I136"/>
  <c r="H136"/>
  <c r="I139"/>
  <c r="H139"/>
  <c r="I131"/>
  <c r="H131"/>
  <c r="I69"/>
  <c r="H69"/>
  <c r="I142"/>
  <c r="H142"/>
  <c r="I119"/>
  <c r="H119"/>
  <c r="I75"/>
  <c r="H75"/>
  <c r="I83"/>
  <c r="H83"/>
  <c r="I114"/>
  <c r="H114"/>
  <c r="I74"/>
  <c r="H74"/>
  <c r="I124"/>
  <c r="H124"/>
  <c r="I110"/>
  <c r="H110"/>
  <c r="I123"/>
  <c r="H123"/>
  <c r="I138"/>
  <c r="H138"/>
  <c r="I135"/>
  <c r="H135"/>
  <c r="I134"/>
  <c r="H134"/>
  <c r="I133"/>
  <c r="H133"/>
  <c r="I99"/>
  <c r="H99"/>
  <c r="I76"/>
  <c r="H76"/>
  <c r="I72"/>
  <c r="H72"/>
  <c r="I130"/>
  <c r="H130"/>
  <c r="I120"/>
  <c r="H120"/>
  <c r="I108"/>
  <c r="H108"/>
  <c r="I97"/>
  <c r="H97"/>
  <c r="I90"/>
  <c r="H90"/>
  <c r="I126"/>
  <c r="H126"/>
  <c r="I101"/>
  <c r="H101"/>
  <c r="I125"/>
  <c r="H125"/>
  <c r="I85"/>
  <c r="H85"/>
  <c r="I52"/>
  <c r="H52"/>
  <c r="I98"/>
  <c r="H98"/>
  <c r="I25"/>
  <c r="H25"/>
  <c r="I116"/>
  <c r="H116"/>
  <c r="I104"/>
  <c r="H104"/>
  <c r="I113"/>
  <c r="H113"/>
  <c r="I12"/>
  <c r="H12"/>
  <c r="I106"/>
  <c r="H106"/>
  <c r="I111"/>
  <c r="H111"/>
  <c r="I66"/>
  <c r="H66"/>
  <c r="I109"/>
  <c r="H109"/>
  <c r="I105"/>
  <c r="H105"/>
  <c r="I54"/>
  <c r="H54"/>
  <c r="I24"/>
  <c r="H24"/>
  <c r="I73"/>
  <c r="H73"/>
  <c r="I70"/>
  <c r="H70"/>
  <c r="I89"/>
  <c r="H89"/>
  <c r="I100"/>
  <c r="H100"/>
  <c r="I84"/>
  <c r="H84"/>
  <c r="I60"/>
  <c r="H60"/>
  <c r="I81"/>
  <c r="H81"/>
  <c r="I80"/>
  <c r="H80"/>
  <c r="I63"/>
  <c r="H63"/>
  <c r="I86"/>
  <c r="H86"/>
  <c r="I95"/>
  <c r="H95"/>
  <c r="I56"/>
  <c r="H56"/>
  <c r="I39"/>
  <c r="H39"/>
  <c r="I67"/>
  <c r="H67"/>
  <c r="I68"/>
  <c r="H68"/>
  <c r="I43"/>
  <c r="H43"/>
  <c r="I87"/>
  <c r="H87"/>
  <c r="I36"/>
  <c r="H36"/>
  <c r="I50"/>
  <c r="H50"/>
  <c r="I29"/>
  <c r="H29"/>
  <c r="I42"/>
  <c r="H42"/>
  <c r="I41"/>
  <c r="H41"/>
  <c r="I32"/>
  <c r="H32"/>
  <c r="I77"/>
  <c r="H77"/>
  <c r="I53"/>
  <c r="H53"/>
  <c r="I82"/>
  <c r="H82"/>
  <c r="I79"/>
  <c r="H79"/>
  <c r="I46"/>
  <c r="H46"/>
  <c r="I78"/>
  <c r="H78"/>
  <c r="I44"/>
  <c r="H44"/>
  <c r="I47"/>
  <c r="H47"/>
  <c r="I64"/>
  <c r="H64"/>
  <c r="I57"/>
  <c r="H57"/>
  <c r="I71"/>
  <c r="H71"/>
  <c r="I9"/>
  <c r="H9"/>
  <c r="I10"/>
  <c r="H10"/>
  <c r="I59"/>
  <c r="H59"/>
  <c r="I33"/>
  <c r="H33"/>
  <c r="I49"/>
  <c r="H49"/>
  <c r="I19"/>
  <c r="H19"/>
  <c r="I37"/>
  <c r="H37"/>
  <c r="I55"/>
  <c r="H55"/>
  <c r="I30"/>
  <c r="H30"/>
  <c r="I14"/>
  <c r="H14"/>
  <c r="I38"/>
  <c r="H38"/>
  <c r="I61"/>
  <c r="H61"/>
  <c r="I45"/>
  <c r="H45"/>
  <c r="I27"/>
  <c r="H27"/>
  <c r="I13"/>
  <c r="H13"/>
  <c r="I48"/>
  <c r="H48"/>
  <c r="I62"/>
  <c r="H62"/>
  <c r="I20"/>
  <c r="H20"/>
  <c r="I58"/>
  <c r="H58"/>
  <c r="I31"/>
  <c r="H31"/>
  <c r="I15"/>
  <c r="H15"/>
  <c r="I35"/>
  <c r="H35"/>
  <c r="I22"/>
  <c r="H22"/>
  <c r="I23"/>
  <c r="H23"/>
  <c r="I11"/>
  <c r="H11"/>
  <c r="I34"/>
  <c r="H34"/>
  <c r="I17"/>
  <c r="H17"/>
  <c r="I18"/>
  <c r="H18"/>
  <c r="I16"/>
  <c r="H16"/>
  <c r="I26"/>
  <c r="H26"/>
  <c r="I21"/>
  <c r="H21"/>
  <c r="I8"/>
  <c r="H8"/>
  <c r="I7"/>
  <c r="H7"/>
  <c r="I6"/>
  <c r="H6"/>
  <c r="I4"/>
  <c r="H4"/>
  <c r="I5"/>
  <c r="H5"/>
  <c r="I3"/>
  <c r="H3"/>
  <c r="D52" i="48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37" i="49"/>
  <c r="D36"/>
  <c r="D35"/>
  <c r="D34"/>
  <c r="D33"/>
  <c r="D32"/>
  <c r="D31"/>
  <c r="D30"/>
  <c r="D29"/>
  <c r="D28"/>
  <c r="D27"/>
  <c r="D26"/>
  <c r="D25"/>
  <c r="C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2" i="18"/>
  <c r="C42"/>
  <c r="D13" i="19" l="1"/>
  <c r="C13"/>
  <c r="G13"/>
  <c r="G16"/>
  <c r="G5"/>
  <c r="G23" i="17" l="1"/>
  <c r="K23" s="1"/>
  <c r="E23"/>
  <c r="D23"/>
  <c r="C23"/>
  <c r="D16" i="19" l="1"/>
  <c r="C16"/>
  <c r="D5"/>
  <c r="C5"/>
  <c r="C54" i="17" l="1"/>
  <c r="D54"/>
  <c r="E54"/>
  <c r="G54"/>
  <c r="K54" s="1"/>
  <c r="C107"/>
  <c r="D107"/>
  <c r="E107"/>
  <c r="G107"/>
  <c r="K107" s="1"/>
  <c r="C147"/>
  <c r="D147"/>
  <c r="E147"/>
  <c r="G147"/>
  <c r="K147" s="1"/>
  <c r="C162"/>
  <c r="D162"/>
  <c r="E162"/>
  <c r="G162"/>
  <c r="K162" s="1"/>
  <c r="C115"/>
  <c r="D115"/>
  <c r="E115"/>
  <c r="G115"/>
  <c r="K115" s="1"/>
  <c r="C159"/>
  <c r="D159"/>
  <c r="E159"/>
  <c r="G159"/>
  <c r="K159" s="1"/>
  <c r="C92"/>
  <c r="D92"/>
  <c r="E92"/>
  <c r="G92"/>
  <c r="K92" s="1"/>
  <c r="C83"/>
  <c r="D83"/>
  <c r="E83"/>
  <c r="G83"/>
  <c r="K83" s="1"/>
  <c r="C80"/>
  <c r="D80"/>
  <c r="E80"/>
  <c r="G80"/>
  <c r="K80" s="1"/>
  <c r="C40"/>
  <c r="D40"/>
  <c r="E40"/>
  <c r="G40"/>
  <c r="K40" s="1"/>
  <c r="C99"/>
  <c r="D99"/>
  <c r="E99"/>
  <c r="G99"/>
  <c r="K99" s="1"/>
  <c r="C72"/>
  <c r="D72"/>
  <c r="E72"/>
  <c r="G72"/>
  <c r="K72" s="1"/>
  <c r="C75"/>
  <c r="D75"/>
  <c r="E75"/>
  <c r="G75"/>
  <c r="K75" s="1"/>
  <c r="C47"/>
  <c r="D47"/>
  <c r="E47"/>
  <c r="G47"/>
  <c r="K47" s="1"/>
  <c r="C79"/>
  <c r="D79"/>
  <c r="E79"/>
  <c r="G79"/>
  <c r="K79" s="1"/>
  <c r="C116"/>
  <c r="D116"/>
  <c r="E116"/>
  <c r="G116"/>
  <c r="K116" s="1"/>
  <c r="C113"/>
  <c r="D113"/>
  <c r="E113"/>
  <c r="G113"/>
  <c r="K113" s="1"/>
  <c r="C19"/>
  <c r="D19"/>
  <c r="E19"/>
  <c r="G19"/>
  <c r="K19" s="1"/>
  <c r="C106"/>
  <c r="D106"/>
  <c r="E106"/>
  <c r="G106"/>
  <c r="K106" s="1"/>
  <c r="C44"/>
  <c r="D44"/>
  <c r="E44"/>
  <c r="G44"/>
  <c r="K44" s="1"/>
  <c r="G24"/>
  <c r="K24" s="1"/>
  <c r="G165"/>
  <c r="K165" s="1"/>
  <c r="G164"/>
  <c r="K164" s="1"/>
  <c r="G163"/>
  <c r="K163" s="1"/>
  <c r="G161"/>
  <c r="K161" s="1"/>
  <c r="G160"/>
  <c r="K160" s="1"/>
  <c r="G117"/>
  <c r="K117" s="1"/>
  <c r="G158"/>
  <c r="K158" s="1"/>
  <c r="G132"/>
  <c r="K132" s="1"/>
  <c r="G143"/>
  <c r="K143" s="1"/>
  <c r="G157"/>
  <c r="K157" s="1"/>
  <c r="G144"/>
  <c r="K144" s="1"/>
  <c r="G43"/>
  <c r="K43" s="1"/>
  <c r="G156"/>
  <c r="K156" s="1"/>
  <c r="G155"/>
  <c r="K155" s="1"/>
  <c r="G154"/>
  <c r="K154" s="1"/>
  <c r="G65"/>
  <c r="K65" s="1"/>
  <c r="G122"/>
  <c r="K122" s="1"/>
  <c r="G137"/>
  <c r="K137" s="1"/>
  <c r="G118"/>
  <c r="K118" s="1"/>
  <c r="G128"/>
  <c r="K128" s="1"/>
  <c r="G129"/>
  <c r="K129" s="1"/>
  <c r="G93"/>
  <c r="K93" s="1"/>
  <c r="G141"/>
  <c r="K141" s="1"/>
  <c r="G112"/>
  <c r="K112" s="1"/>
  <c r="G140"/>
  <c r="K140" s="1"/>
  <c r="G136"/>
  <c r="K136" s="1"/>
  <c r="G121"/>
  <c r="K121" s="1"/>
  <c r="G153"/>
  <c r="K153" s="1"/>
  <c r="G139"/>
  <c r="K139" s="1"/>
  <c r="G103"/>
  <c r="K103" s="1"/>
  <c r="G87"/>
  <c r="K87" s="1"/>
  <c r="G152"/>
  <c r="K152" s="1"/>
  <c r="G131"/>
  <c r="K131" s="1"/>
  <c r="G69"/>
  <c r="K69" s="1"/>
  <c r="G151"/>
  <c r="K151" s="1"/>
  <c r="G142"/>
  <c r="K142" s="1"/>
  <c r="G150"/>
  <c r="K150" s="1"/>
  <c r="G149"/>
  <c r="K149" s="1"/>
  <c r="G127"/>
  <c r="K127" s="1"/>
  <c r="G63"/>
  <c r="K63" s="1"/>
  <c r="G119"/>
  <c r="K119" s="1"/>
  <c r="G148"/>
  <c r="K148" s="1"/>
  <c r="G96"/>
  <c r="K96" s="1"/>
  <c r="G114"/>
  <c r="K114" s="1"/>
  <c r="G74"/>
  <c r="K74" s="1"/>
  <c r="G102"/>
  <c r="K102" s="1"/>
  <c r="G76"/>
  <c r="K76" s="1"/>
  <c r="G124"/>
  <c r="K124" s="1"/>
  <c r="G110"/>
  <c r="K110" s="1"/>
  <c r="G120"/>
  <c r="K120" s="1"/>
  <c r="G108"/>
  <c r="K108" s="1"/>
  <c r="G97"/>
  <c r="K97" s="1"/>
  <c r="G123"/>
  <c r="K123" s="1"/>
  <c r="G138"/>
  <c r="K138" s="1"/>
  <c r="G90"/>
  <c r="K90" s="1"/>
  <c r="G126"/>
  <c r="K126" s="1"/>
  <c r="G101"/>
  <c r="K101" s="1"/>
  <c r="G135"/>
  <c r="K135" s="1"/>
  <c r="G85"/>
  <c r="K85" s="1"/>
  <c r="G52"/>
  <c r="K52" s="1"/>
  <c r="G67"/>
  <c r="K67" s="1"/>
  <c r="G134"/>
  <c r="K134" s="1"/>
  <c r="G133"/>
  <c r="K133" s="1"/>
  <c r="G130"/>
  <c r="K130" s="1"/>
  <c r="G12"/>
  <c r="K12" s="1"/>
  <c r="G125"/>
  <c r="K125" s="1"/>
  <c r="G98"/>
  <c r="K98" s="1"/>
  <c r="G66"/>
  <c r="K66" s="1"/>
  <c r="G25"/>
  <c r="K25" s="1"/>
  <c r="G104"/>
  <c r="K104" s="1"/>
  <c r="G29"/>
  <c r="K29" s="1"/>
  <c r="G82"/>
  <c r="K82" s="1"/>
  <c r="G73"/>
  <c r="K73" s="1"/>
  <c r="G111"/>
  <c r="K111" s="1"/>
  <c r="G89"/>
  <c r="K89" s="1"/>
  <c r="G109"/>
  <c r="K109" s="1"/>
  <c r="G70"/>
  <c r="K70" s="1"/>
  <c r="G105"/>
  <c r="K105" s="1"/>
  <c r="G9"/>
  <c r="K9" s="1"/>
  <c r="G81"/>
  <c r="K81" s="1"/>
  <c r="G60"/>
  <c r="K60" s="1"/>
  <c r="G100"/>
  <c r="K100" s="1"/>
  <c r="G84"/>
  <c r="K84" s="1"/>
  <c r="G56"/>
  <c r="K56" s="1"/>
  <c r="G39"/>
  <c r="K39" s="1"/>
  <c r="G45"/>
  <c r="K45" s="1"/>
  <c r="G86"/>
  <c r="K86" s="1"/>
  <c r="G95"/>
  <c r="K95" s="1"/>
  <c r="G68"/>
  <c r="K68" s="1"/>
  <c r="G41"/>
  <c r="K41" s="1"/>
  <c r="G36"/>
  <c r="K36" s="1"/>
  <c r="G50"/>
  <c r="K50" s="1"/>
  <c r="G42"/>
  <c r="K42" s="1"/>
  <c r="G32"/>
  <c r="K32" s="1"/>
  <c r="G46"/>
  <c r="K46" s="1"/>
  <c r="G77"/>
  <c r="K77" s="1"/>
  <c r="G27"/>
  <c r="K27" s="1"/>
  <c r="G53"/>
  <c r="K53" s="1"/>
  <c r="G14"/>
  <c r="K14" s="1"/>
  <c r="G64"/>
  <c r="K64" s="1"/>
  <c r="G57"/>
  <c r="K57" s="1"/>
  <c r="G71"/>
  <c r="K71" s="1"/>
  <c r="G37"/>
  <c r="K37" s="1"/>
  <c r="G78"/>
  <c r="K78" s="1"/>
  <c r="G10"/>
  <c r="K10" s="1"/>
  <c r="G59"/>
  <c r="K59" s="1"/>
  <c r="G16"/>
  <c r="K16" s="1"/>
  <c r="G49"/>
  <c r="K49" s="1"/>
  <c r="G33"/>
  <c r="K33" s="1"/>
  <c r="G20"/>
  <c r="K20" s="1"/>
  <c r="G55"/>
  <c r="K55" s="1"/>
  <c r="G30"/>
  <c r="K30" s="1"/>
  <c r="G35"/>
  <c r="K35" s="1"/>
  <c r="G15"/>
  <c r="K15" s="1"/>
  <c r="G38"/>
  <c r="K38" s="1"/>
  <c r="G31"/>
  <c r="K31" s="1"/>
  <c r="G61"/>
  <c r="K61" s="1"/>
  <c r="G48"/>
  <c r="K48" s="1"/>
  <c r="G62"/>
  <c r="K62" s="1"/>
  <c r="G13"/>
  <c r="K13" s="1"/>
  <c r="G58"/>
  <c r="K58" s="1"/>
  <c r="G22"/>
  <c r="K22" s="1"/>
  <c r="G6"/>
  <c r="K6" s="1"/>
  <c r="G11"/>
  <c r="K11" s="1"/>
  <c r="G17"/>
  <c r="K17" s="1"/>
  <c r="G34"/>
  <c r="K34" s="1"/>
  <c r="G18"/>
  <c r="K18" s="1"/>
  <c r="G8"/>
  <c r="K8" s="1"/>
  <c r="G26"/>
  <c r="K26" s="1"/>
  <c r="G7"/>
  <c r="K7" s="1"/>
  <c r="G21"/>
  <c r="K21" s="1"/>
  <c r="G4"/>
  <c r="K4" s="1"/>
  <c r="G5"/>
  <c r="K5" s="1"/>
  <c r="G3" l="1"/>
  <c r="K3" s="1"/>
  <c r="G103" i="47"/>
  <c r="F103"/>
  <c r="E103"/>
  <c r="G35"/>
  <c r="F35"/>
  <c r="E35"/>
  <c r="G91"/>
  <c r="F91"/>
  <c r="E91"/>
  <c r="G69"/>
  <c r="F69"/>
  <c r="E69"/>
  <c r="G68"/>
  <c r="F68"/>
  <c r="E68"/>
  <c r="I68" s="1"/>
  <c r="G102"/>
  <c r="F102"/>
  <c r="E102"/>
  <c r="G83"/>
  <c r="F83"/>
  <c r="E83"/>
  <c r="G24"/>
  <c r="F24"/>
  <c r="E24"/>
  <c r="G43"/>
  <c r="F43"/>
  <c r="E43"/>
  <c r="G89"/>
  <c r="F89"/>
  <c r="E89"/>
  <c r="G14"/>
  <c r="F14"/>
  <c r="E14"/>
  <c r="G33"/>
  <c r="F33"/>
  <c r="E33"/>
  <c r="G100"/>
  <c r="F100"/>
  <c r="E100"/>
  <c r="I100" s="1"/>
  <c r="G37"/>
  <c r="F37"/>
  <c r="E37"/>
  <c r="G50"/>
  <c r="F50"/>
  <c r="E50"/>
  <c r="G11"/>
  <c r="F11"/>
  <c r="E11"/>
  <c r="G98"/>
  <c r="F98"/>
  <c r="E98"/>
  <c r="G20"/>
  <c r="F20"/>
  <c r="E20"/>
  <c r="G55"/>
  <c r="F55"/>
  <c r="E55"/>
  <c r="G32"/>
  <c r="F32"/>
  <c r="E32"/>
  <c r="G58"/>
  <c r="F58"/>
  <c r="E58"/>
  <c r="I58" s="1"/>
  <c r="G86"/>
  <c r="F86"/>
  <c r="E86"/>
  <c r="G49"/>
  <c r="F49"/>
  <c r="E49"/>
  <c r="G16"/>
  <c r="F16"/>
  <c r="E16"/>
  <c r="G42"/>
  <c r="F42"/>
  <c r="E42"/>
  <c r="G36"/>
  <c r="F36"/>
  <c r="E36"/>
  <c r="G77"/>
  <c r="F77"/>
  <c r="E77"/>
  <c r="G95"/>
  <c r="F95"/>
  <c r="E95"/>
  <c r="G74"/>
  <c r="F74"/>
  <c r="E74"/>
  <c r="I74" s="1"/>
  <c r="G52"/>
  <c r="F52"/>
  <c r="E52"/>
  <c r="G3"/>
  <c r="F3"/>
  <c r="E3"/>
  <c r="G76"/>
  <c r="F76"/>
  <c r="E76"/>
  <c r="G92"/>
  <c r="F92"/>
  <c r="E92"/>
  <c r="G34"/>
  <c r="F34"/>
  <c r="E34"/>
  <c r="G90"/>
  <c r="F90"/>
  <c r="E90"/>
  <c r="G19"/>
  <c r="F19"/>
  <c r="E19"/>
  <c r="G18"/>
  <c r="F18"/>
  <c r="E18"/>
  <c r="I18" s="1"/>
  <c r="G78"/>
  <c r="F78"/>
  <c r="E78"/>
  <c r="G23"/>
  <c r="F23"/>
  <c r="E23"/>
  <c r="G97"/>
  <c r="F97"/>
  <c r="E97"/>
  <c r="G15"/>
  <c r="F15"/>
  <c r="E15"/>
  <c r="G82"/>
  <c r="F82"/>
  <c r="E82"/>
  <c r="G6"/>
  <c r="F6"/>
  <c r="E6"/>
  <c r="G87"/>
  <c r="F87"/>
  <c r="E87"/>
  <c r="G60"/>
  <c r="F60"/>
  <c r="E60"/>
  <c r="I60" s="1"/>
  <c r="G79"/>
  <c r="F79"/>
  <c r="E79"/>
  <c r="G99"/>
  <c r="F99"/>
  <c r="E99"/>
  <c r="G40"/>
  <c r="F40"/>
  <c r="E40"/>
  <c r="G81"/>
  <c r="F81"/>
  <c r="E81"/>
  <c r="G57"/>
  <c r="F57"/>
  <c r="E57"/>
  <c r="G54"/>
  <c r="F54"/>
  <c r="E54"/>
  <c r="G75"/>
  <c r="F75"/>
  <c r="E75"/>
  <c r="G88"/>
  <c r="F88"/>
  <c r="E88"/>
  <c r="I88" s="1"/>
  <c r="G96"/>
  <c r="F96"/>
  <c r="E96"/>
  <c r="G28"/>
  <c r="F28"/>
  <c r="E28"/>
  <c r="G65"/>
  <c r="F65"/>
  <c r="E65"/>
  <c r="G56"/>
  <c r="F56"/>
  <c r="E56"/>
  <c r="G21"/>
  <c r="F21"/>
  <c r="E21"/>
  <c r="G51"/>
  <c r="F51"/>
  <c r="E51"/>
  <c r="G47"/>
  <c r="F47"/>
  <c r="E47"/>
  <c r="G4"/>
  <c r="F4"/>
  <c r="E4"/>
  <c r="I4" s="1"/>
  <c r="G46"/>
  <c r="F46"/>
  <c r="E46"/>
  <c r="G93"/>
  <c r="F93"/>
  <c r="E93"/>
  <c r="G101"/>
  <c r="F101"/>
  <c r="E101"/>
  <c r="G53"/>
  <c r="F53"/>
  <c r="E53"/>
  <c r="G7"/>
  <c r="F7"/>
  <c r="E7"/>
  <c r="G22"/>
  <c r="F22"/>
  <c r="E22"/>
  <c r="G38"/>
  <c r="F38"/>
  <c r="E38"/>
  <c r="G5"/>
  <c r="F5"/>
  <c r="E5"/>
  <c r="I5" s="1"/>
  <c r="G8"/>
  <c r="F8"/>
  <c r="E8"/>
  <c r="G67"/>
  <c r="F67"/>
  <c r="E67"/>
  <c r="G12"/>
  <c r="F12"/>
  <c r="E12"/>
  <c r="G80"/>
  <c r="F80"/>
  <c r="E80"/>
  <c r="G72"/>
  <c r="F72"/>
  <c r="E72"/>
  <c r="G45"/>
  <c r="F45"/>
  <c r="E45"/>
  <c r="G66"/>
  <c r="F66"/>
  <c r="E66"/>
  <c r="G62"/>
  <c r="F62"/>
  <c r="E62"/>
  <c r="I62" s="1"/>
  <c r="G84"/>
  <c r="F84"/>
  <c r="E84"/>
  <c r="G85"/>
  <c r="F85"/>
  <c r="E85"/>
  <c r="G73"/>
  <c r="F73"/>
  <c r="E73"/>
  <c r="G31"/>
  <c r="F31"/>
  <c r="E31"/>
  <c r="G9"/>
  <c r="F9"/>
  <c r="E9"/>
  <c r="G17"/>
  <c r="F17"/>
  <c r="E17"/>
  <c r="G10"/>
  <c r="F10"/>
  <c r="E10"/>
  <c r="G48"/>
  <c r="F48"/>
  <c r="E48"/>
  <c r="I48" s="1"/>
  <c r="G27"/>
  <c r="F27"/>
  <c r="E27"/>
  <c r="G61"/>
  <c r="F61"/>
  <c r="E61"/>
  <c r="G59"/>
  <c r="F59"/>
  <c r="E59"/>
  <c r="G94"/>
  <c r="F94"/>
  <c r="E94"/>
  <c r="G71"/>
  <c r="F71"/>
  <c r="E71"/>
  <c r="G13"/>
  <c r="F13"/>
  <c r="E13"/>
  <c r="G63"/>
  <c r="F63"/>
  <c r="E63"/>
  <c r="G64"/>
  <c r="F64"/>
  <c r="E64"/>
  <c r="I64" s="1"/>
  <c r="G29"/>
  <c r="F29"/>
  <c r="E29"/>
  <c r="G25"/>
  <c r="F25"/>
  <c r="E25"/>
  <c r="G39"/>
  <c r="F39"/>
  <c r="E39"/>
  <c r="G41"/>
  <c r="F41"/>
  <c r="E41"/>
  <c r="G26"/>
  <c r="F26"/>
  <c r="E26"/>
  <c r="G30"/>
  <c r="F30"/>
  <c r="E30"/>
  <c r="G44"/>
  <c r="F44"/>
  <c r="E44"/>
  <c r="G70"/>
  <c r="F70"/>
  <c r="E70"/>
  <c r="I70" s="1"/>
  <c r="I94" l="1"/>
  <c r="I43"/>
  <c r="I41"/>
  <c r="I56"/>
  <c r="I92"/>
  <c r="I98"/>
  <c r="I80"/>
  <c r="I81"/>
  <c r="I42"/>
  <c r="I103"/>
  <c r="I31"/>
  <c r="I53"/>
  <c r="I15"/>
  <c r="I26"/>
  <c r="I29"/>
  <c r="I71"/>
  <c r="I27"/>
  <c r="I9"/>
  <c r="I84"/>
  <c r="I72"/>
  <c r="I8"/>
  <c r="I7"/>
  <c r="I46"/>
  <c r="I21"/>
  <c r="I96"/>
  <c r="I57"/>
  <c r="I79"/>
  <c r="I82"/>
  <c r="I78"/>
  <c r="I34"/>
  <c r="I52"/>
  <c r="I36"/>
  <c r="I86"/>
  <c r="I20"/>
  <c r="I37"/>
  <c r="I89"/>
  <c r="I102"/>
  <c r="I35"/>
  <c r="I30"/>
  <c r="I25"/>
  <c r="I13"/>
  <c r="I61"/>
  <c r="I17"/>
  <c r="I85"/>
  <c r="I45"/>
  <c r="I67"/>
  <c r="I22"/>
  <c r="I93"/>
  <c r="I51"/>
  <c r="I28"/>
  <c r="I54"/>
  <c r="I99"/>
  <c r="I6"/>
  <c r="I23"/>
  <c r="I90"/>
  <c r="I3"/>
  <c r="I77"/>
  <c r="I49"/>
  <c r="I55"/>
  <c r="I50"/>
  <c r="I14"/>
  <c r="I83"/>
  <c r="I91"/>
  <c r="I44"/>
  <c r="I39"/>
  <c r="I63"/>
  <c r="I59"/>
  <c r="I10"/>
  <c r="I73"/>
  <c r="I66"/>
  <c r="I12"/>
  <c r="I38"/>
  <c r="I101"/>
  <c r="I47"/>
  <c r="I65"/>
  <c r="I75"/>
  <c r="I40"/>
  <c r="I87"/>
  <c r="I97"/>
  <c r="I19"/>
  <c r="I76"/>
  <c r="I95"/>
  <c r="I16"/>
  <c r="I32"/>
  <c r="I11"/>
  <c r="I33"/>
  <c r="I24"/>
  <c r="I69"/>
  <c r="F85" i="16"/>
  <c r="F179" i="30"/>
  <c r="F178"/>
  <c r="C43" i="50" l="1"/>
  <c r="C32" i="48"/>
  <c r="G17" i="46"/>
  <c r="G14"/>
  <c r="G12"/>
  <c r="G11"/>
  <c r="G10"/>
  <c r="G9"/>
  <c r="G8"/>
  <c r="G7"/>
  <c r="G6"/>
  <c r="G5"/>
  <c r="G3"/>
  <c r="F19"/>
  <c r="F17"/>
  <c r="F16"/>
  <c r="F15"/>
  <c r="F14"/>
  <c r="F12"/>
  <c r="F11"/>
  <c r="F10"/>
  <c r="F9"/>
  <c r="F8"/>
  <c r="F7"/>
  <c r="F6"/>
  <c r="F5"/>
  <c r="F4"/>
  <c r="F3"/>
  <c r="E19"/>
  <c r="E18"/>
  <c r="E17"/>
  <c r="E16"/>
  <c r="E15"/>
  <c r="E14"/>
  <c r="E13"/>
  <c r="E12"/>
  <c r="E11"/>
  <c r="E10"/>
  <c r="E9"/>
  <c r="E8"/>
  <c r="E7"/>
  <c r="E6"/>
  <c r="E5"/>
  <c r="E4"/>
  <c r="E3"/>
  <c r="D19"/>
  <c r="D18"/>
  <c r="D17"/>
  <c r="D16"/>
  <c r="D15"/>
  <c r="D14"/>
  <c r="D13"/>
  <c r="D12"/>
  <c r="D11"/>
  <c r="D10"/>
  <c r="D9"/>
  <c r="D8"/>
  <c r="D7"/>
  <c r="D6"/>
  <c r="D5"/>
  <c r="D4"/>
  <c r="D3"/>
  <c r="C19"/>
  <c r="C18"/>
  <c r="C17"/>
  <c r="C16"/>
  <c r="C15"/>
  <c r="C14"/>
  <c r="C13"/>
  <c r="C12"/>
  <c r="C11"/>
  <c r="C10"/>
  <c r="C9"/>
  <c r="C8"/>
  <c r="C7"/>
  <c r="C6"/>
  <c r="C5"/>
  <c r="C4"/>
  <c r="C3"/>
  <c r="B19"/>
  <c r="B18"/>
  <c r="B17"/>
  <c r="B16"/>
  <c r="B15"/>
  <c r="B14"/>
  <c r="B13"/>
  <c r="B12"/>
  <c r="B11"/>
  <c r="B10"/>
  <c r="B9"/>
  <c r="B8"/>
  <c r="B7"/>
  <c r="B6"/>
  <c r="B5"/>
  <c r="B4"/>
  <c r="B3"/>
  <c r="G2"/>
  <c r="F2"/>
  <c r="E2"/>
  <c r="D2"/>
  <c r="C2"/>
  <c r="B2"/>
  <c r="D15" i="17" l="1"/>
  <c r="E156" l="1"/>
  <c r="E155"/>
  <c r="E154"/>
  <c r="E58"/>
  <c r="E65"/>
  <c r="E122"/>
  <c r="E137"/>
  <c r="E118"/>
  <c r="E128"/>
  <c r="E73"/>
  <c r="E6"/>
  <c r="E16"/>
  <c r="E129"/>
  <c r="E93"/>
  <c r="E66"/>
  <c r="E141"/>
  <c r="E112"/>
  <c r="E140"/>
  <c r="E136"/>
  <c r="E86"/>
  <c r="E121"/>
  <c r="E153"/>
  <c r="E139"/>
  <c r="E103"/>
  <c r="E21"/>
  <c r="E104"/>
  <c r="E87"/>
  <c r="E160"/>
  <c r="E152"/>
  <c r="E68"/>
  <c r="E131"/>
  <c r="E69"/>
  <c r="E151"/>
  <c r="E142"/>
  <c r="E114"/>
  <c r="E124"/>
  <c r="E110"/>
  <c r="E120"/>
  <c r="E117"/>
  <c r="E108"/>
  <c r="E97"/>
  <c r="E123"/>
  <c r="E138"/>
  <c r="E76"/>
  <c r="E74"/>
  <c r="E89"/>
  <c r="E90"/>
  <c r="E158"/>
  <c r="E126"/>
  <c r="E101"/>
  <c r="E135"/>
  <c r="E85"/>
  <c r="E52"/>
  <c r="E77"/>
  <c r="E150"/>
  <c r="E149"/>
  <c r="E67"/>
  <c r="E133"/>
  <c r="E98"/>
  <c r="E46"/>
  <c r="E105"/>
  <c r="E14"/>
  <c r="E9"/>
  <c r="E25"/>
  <c r="E81"/>
  <c r="E60"/>
  <c r="E71"/>
  <c r="E53"/>
  <c r="E84"/>
  <c r="E32"/>
  <c r="E45"/>
  <c r="E100"/>
  <c r="E64"/>
  <c r="E36"/>
  <c r="E33"/>
  <c r="E22"/>
  <c r="E59"/>
  <c r="E57"/>
  <c r="E37"/>
  <c r="E55"/>
  <c r="E78"/>
  <c r="E48"/>
  <c r="E10"/>
  <c r="E38"/>
  <c r="E62"/>
  <c r="E34"/>
  <c r="E49"/>
  <c r="E20"/>
  <c r="E30"/>
  <c r="E31"/>
  <c r="E61"/>
  <c r="E18"/>
  <c r="E17"/>
  <c r="E8"/>
  <c r="E26"/>
  <c r="E7"/>
  <c r="E5"/>
  <c r="E4"/>
  <c r="E3"/>
  <c r="E24"/>
  <c r="E165"/>
  <c r="E164"/>
  <c r="E163"/>
  <c r="E161"/>
  <c r="E132"/>
  <c r="E143"/>
  <c r="E157"/>
  <c r="E144"/>
  <c r="E43"/>
  <c r="E127"/>
  <c r="E63"/>
  <c r="E119"/>
  <c r="E148"/>
  <c r="E96"/>
  <c r="E102"/>
  <c r="E134"/>
  <c r="E130"/>
  <c r="E12"/>
  <c r="E125"/>
  <c r="E29"/>
  <c r="E82"/>
  <c r="E111"/>
  <c r="E109"/>
  <c r="E70"/>
  <c r="E56"/>
  <c r="E39"/>
  <c r="E95"/>
  <c r="E41"/>
  <c r="E50"/>
  <c r="E42"/>
  <c r="E27"/>
  <c r="E35"/>
  <c r="E15"/>
  <c r="E13"/>
  <c r="E11"/>
  <c r="D156"/>
  <c r="C156"/>
  <c r="D155"/>
  <c r="C155"/>
  <c r="D154"/>
  <c r="C154"/>
  <c r="D58"/>
  <c r="C58"/>
  <c r="D65"/>
  <c r="C65"/>
  <c r="D122"/>
  <c r="C122"/>
  <c r="D137"/>
  <c r="C137"/>
  <c r="D118"/>
  <c r="C118"/>
  <c r="D128"/>
  <c r="C128"/>
  <c r="D73"/>
  <c r="C73"/>
  <c r="D6"/>
  <c r="C6"/>
  <c r="D16"/>
  <c r="C16"/>
  <c r="D129"/>
  <c r="C129"/>
  <c r="D93"/>
  <c r="C93"/>
  <c r="D66"/>
  <c r="C66"/>
  <c r="D141"/>
  <c r="C141"/>
  <c r="D112"/>
  <c r="C112"/>
  <c r="D140"/>
  <c r="C140"/>
  <c r="D136"/>
  <c r="C136"/>
  <c r="D86"/>
  <c r="C86"/>
  <c r="D121"/>
  <c r="C121"/>
  <c r="D153"/>
  <c r="C153"/>
  <c r="D139"/>
  <c r="C139"/>
  <c r="D103"/>
  <c r="C103"/>
  <c r="D21"/>
  <c r="C21"/>
  <c r="D104"/>
  <c r="C104"/>
  <c r="D87"/>
  <c r="C87"/>
  <c r="D160"/>
  <c r="C160"/>
  <c r="D152"/>
  <c r="C152"/>
  <c r="D68"/>
  <c r="C68"/>
  <c r="D131"/>
  <c r="C131"/>
  <c r="D69"/>
  <c r="D151"/>
  <c r="C151"/>
  <c r="D142"/>
  <c r="C142"/>
  <c r="D114"/>
  <c r="C114"/>
  <c r="D124"/>
  <c r="C124"/>
  <c r="D110"/>
  <c r="C110"/>
  <c r="D120"/>
  <c r="C120"/>
  <c r="D117"/>
  <c r="C117"/>
  <c r="D108"/>
  <c r="C108"/>
  <c r="D97"/>
  <c r="C97"/>
  <c r="D123"/>
  <c r="C123"/>
  <c r="D138"/>
  <c r="C138"/>
  <c r="D76"/>
  <c r="C76"/>
  <c r="D74"/>
  <c r="C74"/>
  <c r="D89"/>
  <c r="C89"/>
  <c r="D90"/>
  <c r="C90"/>
  <c r="D158"/>
  <c r="C158"/>
  <c r="D126"/>
  <c r="C126"/>
  <c r="D101"/>
  <c r="C101"/>
  <c r="D135"/>
  <c r="C135"/>
  <c r="D85"/>
  <c r="C85"/>
  <c r="D52"/>
  <c r="C52"/>
  <c r="D77"/>
  <c r="C77"/>
  <c r="D150"/>
  <c r="C150"/>
  <c r="D149"/>
  <c r="C149"/>
  <c r="D67"/>
  <c r="C67"/>
  <c r="D133"/>
  <c r="C133"/>
  <c r="D98"/>
  <c r="C98"/>
  <c r="D46"/>
  <c r="C46"/>
  <c r="D105"/>
  <c r="C105"/>
  <c r="D14"/>
  <c r="C14"/>
  <c r="D9"/>
  <c r="C9"/>
  <c r="D25"/>
  <c r="C25"/>
  <c r="D81"/>
  <c r="C81"/>
  <c r="D60"/>
  <c r="C60"/>
  <c r="D71"/>
  <c r="C71"/>
  <c r="D53"/>
  <c r="C53"/>
  <c r="D84"/>
  <c r="C84"/>
  <c r="D32"/>
  <c r="C32"/>
  <c r="D45"/>
  <c r="C45"/>
  <c r="D100"/>
  <c r="C100"/>
  <c r="D64"/>
  <c r="C64"/>
  <c r="D36"/>
  <c r="C36"/>
  <c r="D33"/>
  <c r="C33"/>
  <c r="D22"/>
  <c r="C22"/>
  <c r="D59"/>
  <c r="C59"/>
  <c r="D57"/>
  <c r="C57"/>
  <c r="D37"/>
  <c r="C37"/>
  <c r="D55"/>
  <c r="C55"/>
  <c r="D78"/>
  <c r="C78"/>
  <c r="D48"/>
  <c r="C48"/>
  <c r="D10"/>
  <c r="C10"/>
  <c r="D38"/>
  <c r="C38"/>
  <c r="D62"/>
  <c r="C62"/>
  <c r="D34"/>
  <c r="C34"/>
  <c r="D49"/>
  <c r="C49"/>
  <c r="D20"/>
  <c r="C20"/>
  <c r="D30"/>
  <c r="C30"/>
  <c r="D31"/>
  <c r="C31"/>
  <c r="D61"/>
  <c r="C61"/>
  <c r="D18"/>
  <c r="C18"/>
  <c r="D17"/>
  <c r="C17"/>
  <c r="D8"/>
  <c r="C8"/>
  <c r="D26"/>
  <c r="C26"/>
  <c r="D7"/>
  <c r="C7"/>
  <c r="D5"/>
  <c r="C5"/>
  <c r="D4"/>
  <c r="C4"/>
  <c r="D3"/>
  <c r="D24"/>
  <c r="C24"/>
  <c r="D165"/>
  <c r="C165"/>
  <c r="D164"/>
  <c r="C164"/>
  <c r="D163"/>
  <c r="C163"/>
  <c r="D161"/>
  <c r="C161"/>
  <c r="D132"/>
  <c r="C132"/>
  <c r="D143"/>
  <c r="C143"/>
  <c r="D157"/>
  <c r="C157"/>
  <c r="D144"/>
  <c r="C144"/>
  <c r="D43"/>
  <c r="C43"/>
  <c r="D127"/>
  <c r="C127"/>
  <c r="D63"/>
  <c r="C63"/>
  <c r="D119"/>
  <c r="C119"/>
  <c r="D148"/>
  <c r="C148"/>
  <c r="D96"/>
  <c r="C96"/>
  <c r="D102"/>
  <c r="C102"/>
  <c r="D134"/>
  <c r="C134"/>
  <c r="D130"/>
  <c r="C130"/>
  <c r="D12"/>
  <c r="C12"/>
  <c r="D125"/>
  <c r="C125"/>
  <c r="D29"/>
  <c r="C29"/>
  <c r="D82"/>
  <c r="C82"/>
  <c r="D111"/>
  <c r="C111"/>
  <c r="D109"/>
  <c r="C109"/>
  <c r="D70"/>
  <c r="C70"/>
  <c r="D56"/>
  <c r="C56"/>
  <c r="D39"/>
  <c r="C39"/>
  <c r="D95"/>
  <c r="C95"/>
  <c r="D41"/>
  <c r="C41"/>
  <c r="D50"/>
  <c r="C50"/>
  <c r="D42"/>
  <c r="C42"/>
  <c r="D27"/>
  <c r="C27"/>
  <c r="D35"/>
  <c r="C35"/>
  <c r="C15"/>
  <c r="D13"/>
  <c r="C13"/>
  <c r="D11"/>
  <c r="C11"/>
  <c r="G20" i="27" l="1"/>
  <c r="G15"/>
  <c r="G19"/>
  <c r="G17"/>
  <c r="G18"/>
  <c r="G14"/>
  <c r="G12"/>
  <c r="G16"/>
  <c r="G4"/>
  <c r="G8"/>
  <c r="G9"/>
  <c r="G13"/>
  <c r="G11"/>
  <c r="G10"/>
  <c r="G5"/>
  <c r="G6"/>
  <c r="G7"/>
  <c r="G3"/>
  <c r="G20" i="19"/>
  <c r="G23"/>
  <c r="G18"/>
  <c r="G17"/>
  <c r="G4"/>
  <c r="G12"/>
  <c r="G11"/>
  <c r="G10"/>
  <c r="G9"/>
  <c r="D20"/>
  <c r="C20"/>
  <c r="D23"/>
  <c r="C23"/>
  <c r="D18"/>
  <c r="C18"/>
  <c r="D17"/>
  <c r="C17"/>
  <c r="D4"/>
  <c r="C4"/>
  <c r="D12"/>
  <c r="C12"/>
  <c r="D11"/>
  <c r="C11"/>
  <c r="D10"/>
  <c r="C10"/>
  <c r="D9"/>
  <c r="C9"/>
  <c r="D25"/>
  <c r="C25"/>
  <c r="D24"/>
  <c r="C24"/>
  <c r="D15"/>
  <c r="C15"/>
  <c r="D19"/>
  <c r="C19"/>
  <c r="D21"/>
  <c r="C21"/>
  <c r="D22"/>
  <c r="C22"/>
  <c r="D14"/>
  <c r="C14"/>
  <c r="D7"/>
  <c r="C7"/>
  <c r="D8"/>
  <c r="C8"/>
  <c r="D6"/>
  <c r="C6"/>
  <c r="D3"/>
  <c r="G25" l="1"/>
  <c r="G24"/>
  <c r="G15"/>
  <c r="G19"/>
  <c r="G21"/>
  <c r="G22"/>
  <c r="G14"/>
  <c r="G7"/>
  <c r="G8"/>
  <c r="G6"/>
  <c r="G3"/>
  <c r="G39" i="41" l="1"/>
  <c r="F39"/>
  <c r="D79" i="36"/>
  <c r="D60"/>
  <c r="D59"/>
  <c r="D3"/>
  <c r="D95"/>
  <c r="D82"/>
  <c r="D93"/>
  <c r="D92"/>
  <c r="D89"/>
  <c r="D83"/>
  <c r="D88"/>
  <c r="D86"/>
  <c r="D65"/>
  <c r="D62"/>
  <c r="D61"/>
  <c r="D71"/>
  <c r="D81"/>
  <c r="F192" i="30"/>
  <c r="F193"/>
  <c r="F194"/>
  <c r="F195"/>
  <c r="F196"/>
  <c r="F180"/>
  <c r="F181"/>
  <c r="F182"/>
  <c r="F183"/>
  <c r="F184"/>
  <c r="F185"/>
  <c r="F186"/>
  <c r="F187"/>
  <c r="F188"/>
  <c r="F189"/>
  <c r="F190"/>
  <c r="D64" i="36" l="1"/>
  <c r="D98"/>
  <c r="D91"/>
  <c r="D66"/>
  <c r="D76"/>
  <c r="D75"/>
  <c r="D68"/>
  <c r="D72"/>
  <c r="D70"/>
  <c r="D67"/>
  <c r="D87"/>
  <c r="D80"/>
  <c r="D96"/>
  <c r="D97"/>
  <c r="D85"/>
  <c r="D74"/>
  <c r="D90"/>
  <c r="D63"/>
  <c r="D94"/>
  <c r="D73"/>
  <c r="D77"/>
  <c r="D69"/>
  <c r="D78"/>
  <c r="C39" i="41"/>
  <c r="B39"/>
  <c r="F58" i="16"/>
  <c r="C65" i="50" l="1"/>
  <c r="C9" i="49"/>
  <c r="D39" i="41"/>
  <c r="E39"/>
  <c r="D57" i="36"/>
  <c r="F177" i="30" l="1"/>
  <c r="F176"/>
  <c r="F175"/>
  <c r="F174"/>
  <c r="F173"/>
  <c r="F172"/>
  <c r="F171"/>
  <c r="F170"/>
  <c r="F169"/>
  <c r="F168"/>
  <c r="F167"/>
  <c r="F166"/>
  <c r="F165"/>
  <c r="F7" i="16" l="1"/>
  <c r="F15"/>
  <c r="F23"/>
  <c r="F31"/>
  <c r="F39"/>
  <c r="F47"/>
  <c r="C39" i="48" s="1"/>
  <c r="F55" i="16"/>
  <c r="F61"/>
  <c r="F69"/>
  <c r="F77"/>
  <c r="F86"/>
  <c r="F94"/>
  <c r="F5"/>
  <c r="F13"/>
  <c r="F21"/>
  <c r="F29"/>
  <c r="F37"/>
  <c r="F45"/>
  <c r="F53"/>
  <c r="F59"/>
  <c r="F67"/>
  <c r="F75"/>
  <c r="F83"/>
  <c r="F92"/>
  <c r="F100"/>
  <c r="D18" i="36"/>
  <c r="F8" i="16"/>
  <c r="D26" i="36"/>
  <c r="F24" i="16"/>
  <c r="D50" i="36"/>
  <c r="F40" i="16"/>
  <c r="D5" i="36"/>
  <c r="D14"/>
  <c r="F70" i="16"/>
  <c r="F87"/>
  <c r="C37" i="49" s="1"/>
  <c r="F81" i="16"/>
  <c r="F90"/>
  <c r="D41" i="36"/>
  <c r="F6" i="16"/>
  <c r="F14"/>
  <c r="F46"/>
  <c r="F54"/>
  <c r="F9"/>
  <c r="F57"/>
  <c r="F4"/>
  <c r="D19" i="36"/>
  <c r="F12" i="16"/>
  <c r="F20"/>
  <c r="D44" i="36"/>
  <c r="F28" i="16"/>
  <c r="F36"/>
  <c r="F44"/>
  <c r="D17" i="36"/>
  <c r="F52" i="16"/>
  <c r="D34" i="36"/>
  <c r="F66" i="16"/>
  <c r="F74"/>
  <c r="F82"/>
  <c r="D47" i="36"/>
  <c r="F91" i="16"/>
  <c r="D31" i="36"/>
  <c r="F99" i="16"/>
  <c r="D9" i="36"/>
  <c r="D53"/>
  <c r="D23"/>
  <c r="F16" i="16"/>
  <c r="D22" i="36"/>
  <c r="F32" i="16"/>
  <c r="F48"/>
  <c r="F56"/>
  <c r="F62"/>
  <c r="D32" i="36"/>
  <c r="F78" i="16"/>
  <c r="D51" i="36"/>
  <c r="F95" i="16"/>
  <c r="F3"/>
  <c r="F11"/>
  <c r="D48" i="36"/>
  <c r="F27" i="16"/>
  <c r="F35"/>
  <c r="F43"/>
  <c r="F51"/>
  <c r="D10" i="36"/>
  <c r="F73" i="16"/>
  <c r="D46" i="36"/>
  <c r="D36"/>
  <c r="D25"/>
  <c r="F60" i="16"/>
  <c r="F68"/>
  <c r="F76"/>
  <c r="F84"/>
  <c r="F93"/>
  <c r="D42" i="36"/>
  <c r="F25" i="16"/>
  <c r="F33"/>
  <c r="D12" i="36"/>
  <c r="D56"/>
  <c r="F63" i="16"/>
  <c r="D39" i="36"/>
  <c r="F79" i="16"/>
  <c r="D15" i="36"/>
  <c r="F96" i="16"/>
  <c r="D8" i="36"/>
  <c r="D49"/>
  <c r="D13"/>
  <c r="D20"/>
  <c r="D16"/>
  <c r="D7"/>
  <c r="D28"/>
  <c r="F19" i="16"/>
  <c r="D33" i="36"/>
  <c r="D43"/>
  <c r="F65" i="16"/>
  <c r="D37" i="36"/>
  <c r="F98" i="16"/>
  <c r="F22"/>
  <c r="F30"/>
  <c r="F38"/>
  <c r="D21" i="36"/>
  <c r="D30"/>
  <c r="D24"/>
  <c r="F17" i="16"/>
  <c r="F41"/>
  <c r="F49"/>
  <c r="F71"/>
  <c r="D45" i="36"/>
  <c r="F88" i="16"/>
  <c r="D4" i="36"/>
  <c r="D6"/>
  <c r="D58"/>
  <c r="D27"/>
  <c r="F2" i="16"/>
  <c r="F10"/>
  <c r="F18"/>
  <c r="F26"/>
  <c r="D54" i="36"/>
  <c r="F34" i="16"/>
  <c r="D40" i="36"/>
  <c r="F42" i="16"/>
  <c r="D52" i="36"/>
  <c r="F50" i="16"/>
  <c r="D55" i="36"/>
  <c r="D35"/>
  <c r="F64" i="16"/>
  <c r="D11" i="36"/>
  <c r="F72" i="16"/>
  <c r="F80"/>
  <c r="D38" i="36"/>
  <c r="F89" i="16"/>
  <c r="F97"/>
  <c r="E37" i="41"/>
  <c r="D29" i="36"/>
  <c r="C44" i="48" l="1"/>
  <c r="C83" i="50"/>
  <c r="C32" i="49"/>
  <c r="C82" i="50"/>
  <c r="C61"/>
  <c r="C42" i="48"/>
  <c r="C44" i="50"/>
  <c r="C34" i="49"/>
  <c r="C69" i="50"/>
  <c r="C20" i="49"/>
  <c r="E7" i="41"/>
  <c r="C68" i="50"/>
  <c r="C29" i="49"/>
  <c r="C79" i="36"/>
  <c r="C8" i="50"/>
  <c r="C10" i="48"/>
  <c r="C30" i="50"/>
  <c r="C19" i="49"/>
  <c r="C21" i="50"/>
  <c r="C26" i="48"/>
  <c r="C66" i="50"/>
  <c r="C16" i="49"/>
  <c r="C73" i="50"/>
  <c r="C30" i="49"/>
  <c r="C78" i="50"/>
  <c r="C31" i="49"/>
  <c r="C22" i="50"/>
  <c r="C11" i="49"/>
  <c r="C27"/>
  <c r="C87" i="36"/>
  <c r="C10" i="50"/>
  <c r="C11" i="48"/>
  <c r="C63" i="50"/>
  <c r="C26" i="49"/>
  <c r="C18" i="50"/>
  <c r="C28" i="48"/>
  <c r="C71" i="50"/>
  <c r="C10" i="49"/>
  <c r="C31" i="50"/>
  <c r="C23" i="48"/>
  <c r="C35" i="50"/>
  <c r="C7" i="49"/>
  <c r="C23" i="50"/>
  <c r="C34" i="48"/>
  <c r="C32" i="50"/>
  <c r="C45" i="48"/>
  <c r="C9" i="50"/>
  <c r="C3" i="48"/>
  <c r="C67" i="50"/>
  <c r="C47" i="48"/>
  <c r="C12" i="50"/>
  <c r="C15" i="48"/>
  <c r="C15" i="50"/>
  <c r="C20" i="48"/>
  <c r="C46" i="50"/>
  <c r="C13" i="49"/>
  <c r="D25" i="41"/>
  <c r="C33" i="50"/>
  <c r="C29" i="48"/>
  <c r="C59" i="50"/>
  <c r="C41" i="48"/>
  <c r="C57" i="50"/>
  <c r="C3" i="49"/>
  <c r="C37" i="50"/>
  <c r="C25" i="48"/>
  <c r="C25" i="50"/>
  <c r="C24" i="48"/>
  <c r="C39" i="50"/>
  <c r="C31" i="48"/>
  <c r="C4" i="50"/>
  <c r="C40" i="48"/>
  <c r="C3" i="50"/>
  <c r="C13" i="48"/>
  <c r="C64" i="50"/>
  <c r="C8" i="49"/>
  <c r="C56" i="50"/>
  <c r="C8" i="48"/>
  <c r="C51" i="50"/>
  <c r="C22" i="49"/>
  <c r="C28" i="50"/>
  <c r="C12" i="49"/>
  <c r="C54" i="50"/>
  <c r="C5" i="49"/>
  <c r="C75" i="50"/>
  <c r="C36" i="48"/>
  <c r="C38" i="50"/>
  <c r="C14" i="49"/>
  <c r="C55" i="50"/>
  <c r="C30" i="48"/>
  <c r="C47" i="50"/>
  <c r="C16" i="48"/>
  <c r="C26" i="50"/>
  <c r="C49" i="48"/>
  <c r="C49" i="50"/>
  <c r="C24" i="49"/>
  <c r="D27" i="41"/>
  <c r="C38" i="48"/>
  <c r="C57" i="36"/>
  <c r="C36" i="50"/>
  <c r="C22" i="48"/>
  <c r="C60" i="50"/>
  <c r="C43" i="48"/>
  <c r="C42" i="50"/>
  <c r="C6" i="49"/>
  <c r="C7" i="50"/>
  <c r="C6" i="48"/>
  <c r="C29" i="50"/>
  <c r="C5" i="48"/>
  <c r="D17" i="41"/>
  <c r="C11" i="50"/>
  <c r="C12" i="48"/>
  <c r="C5" i="50"/>
  <c r="C4" i="48"/>
  <c r="C52" i="50"/>
  <c r="C4" i="49"/>
  <c r="C76" i="50"/>
  <c r="C14" i="48"/>
  <c r="C14" i="50"/>
  <c r="C50" i="48"/>
  <c r="C19" i="50"/>
  <c r="C33" i="48"/>
  <c r="F21" i="41"/>
  <c r="C72" i="50"/>
  <c r="C15" i="49"/>
  <c r="C27" i="50"/>
  <c r="C27" i="48"/>
  <c r="C13" i="50"/>
  <c r="C18" i="48"/>
  <c r="C16" i="50"/>
  <c r="C46" i="48"/>
  <c r="C77" i="50"/>
  <c r="C28" i="49"/>
  <c r="C21"/>
  <c r="C6" i="50"/>
  <c r="C24"/>
  <c r="C7" i="48"/>
  <c r="C17" i="50"/>
  <c r="C37" i="48"/>
  <c r="C34" i="50"/>
  <c r="C48" i="48"/>
  <c r="C70" i="50"/>
  <c r="C52" i="48"/>
  <c r="C53" i="50"/>
  <c r="C35" i="49"/>
  <c r="C58" i="50"/>
  <c r="C9" i="48"/>
  <c r="C41" i="50"/>
  <c r="C21" i="48"/>
  <c r="C81" i="50"/>
  <c r="C51" i="48"/>
  <c r="C45" i="50"/>
  <c r="C18" i="49"/>
  <c r="C79" i="50"/>
  <c r="C36" i="49"/>
  <c r="C40" i="50"/>
  <c r="C17" i="48"/>
  <c r="C48" i="50"/>
  <c r="C35" i="48"/>
  <c r="C33" i="49"/>
  <c r="C50" i="50"/>
  <c r="C80"/>
  <c r="C17" i="49"/>
  <c r="C20" i="50"/>
  <c r="C19" i="48"/>
  <c r="C62" i="50"/>
  <c r="C23" i="49"/>
  <c r="C3" i="36"/>
  <c r="F17" i="41"/>
  <c r="G5"/>
  <c r="D5"/>
  <c r="F7"/>
  <c r="C78" i="36"/>
  <c r="F9" i="41"/>
  <c r="C17"/>
  <c r="D11"/>
  <c r="E27"/>
  <c r="C31"/>
  <c r="F13"/>
  <c r="F29"/>
  <c r="E25"/>
  <c r="E29"/>
  <c r="D35"/>
  <c r="E13"/>
  <c r="E23"/>
  <c r="C25"/>
  <c r="F15"/>
  <c r="E9"/>
  <c r="C13"/>
  <c r="D33"/>
  <c r="F27"/>
  <c r="D21"/>
  <c r="D29"/>
  <c r="E33"/>
  <c r="C35"/>
  <c r="E11"/>
  <c r="G33"/>
  <c r="D23"/>
  <c r="F5"/>
  <c r="B33"/>
  <c r="G17"/>
  <c r="C29"/>
  <c r="B19"/>
  <c r="E31"/>
  <c r="C80" i="36"/>
  <c r="C27" i="41"/>
  <c r="D19"/>
  <c r="C59" i="36"/>
  <c r="F31" i="41"/>
  <c r="C83" i="36"/>
  <c r="C9" i="41"/>
  <c r="C64" i="36"/>
  <c r="G27" i="41"/>
  <c r="C50" i="36"/>
  <c r="F11" i="41"/>
  <c r="C61" i="36"/>
  <c r="F3" i="41"/>
  <c r="C85" i="36"/>
  <c r="B31" i="41"/>
  <c r="G19"/>
  <c r="C77" i="36"/>
  <c r="F33" i="41"/>
  <c r="C23"/>
  <c r="C67" i="36"/>
  <c r="C37" i="41"/>
  <c r="B9"/>
  <c r="C95" i="36"/>
  <c r="C19" i="41"/>
  <c r="C75" i="36"/>
  <c r="B17" i="41"/>
  <c r="C82" i="36"/>
  <c r="G15" i="41"/>
  <c r="C54" i="36"/>
  <c r="B13" i="41"/>
  <c r="B23"/>
  <c r="C93" i="36"/>
  <c r="B15" i="41"/>
  <c r="E21"/>
  <c r="C89" i="36"/>
  <c r="B11" i="41"/>
  <c r="C98" i="36"/>
  <c r="C63"/>
  <c r="C15" i="41"/>
  <c r="C23" i="36"/>
  <c r="E3" i="41"/>
  <c r="B29"/>
  <c r="C7"/>
  <c r="C60" i="36"/>
  <c r="G31" i="41"/>
  <c r="F23"/>
  <c r="B27"/>
  <c r="G23"/>
  <c r="C74" i="36"/>
  <c r="B35" i="41"/>
  <c r="C92" i="36"/>
  <c r="G13" i="41"/>
  <c r="C26" i="36"/>
  <c r="E5" i="41"/>
  <c r="C91" i="36"/>
  <c r="D13" i="41"/>
  <c r="C33"/>
  <c r="D9"/>
  <c r="C71" i="36"/>
  <c r="D3" i="41"/>
  <c r="C86" i="36"/>
  <c r="C5" i="41"/>
  <c r="B7"/>
  <c r="C97" i="36"/>
  <c r="G21" i="41"/>
  <c r="C90" i="36"/>
  <c r="G11" i="41"/>
  <c r="C69" i="36"/>
  <c r="B37" i="41"/>
  <c r="C40" i="36"/>
  <c r="C66"/>
  <c r="E15" i="41"/>
  <c r="C62" i="36"/>
  <c r="G3" i="41"/>
  <c r="C81" i="36"/>
  <c r="B3" i="41"/>
  <c r="C11"/>
  <c r="C3"/>
  <c r="C70" i="36"/>
  <c r="E35" i="41"/>
  <c r="D37"/>
  <c r="C76" i="36"/>
  <c r="D15" i="41"/>
  <c r="C96" i="36"/>
  <c r="E19" i="41"/>
  <c r="C88" i="36"/>
  <c r="D7" i="41"/>
  <c r="C72" i="36"/>
  <c r="B25" i="41"/>
  <c r="F19"/>
  <c r="C68" i="36"/>
  <c r="B21" i="41"/>
  <c r="C65" i="36"/>
  <c r="B5" i="41"/>
  <c r="C94" i="36"/>
  <c r="E17" i="41"/>
  <c r="C73" i="36"/>
  <c r="D31" i="41"/>
  <c r="C55" i="36"/>
  <c r="C21" i="41"/>
  <c r="G9"/>
  <c r="C14" i="36"/>
  <c r="C51"/>
  <c r="C5"/>
  <c r="C38"/>
  <c r="C52"/>
  <c r="C22"/>
  <c r="C11"/>
  <c r="C32"/>
  <c r="C35"/>
  <c r="C44"/>
  <c r="C56"/>
  <c r="C12"/>
  <c r="C9"/>
  <c r="C31"/>
  <c r="C13"/>
  <c r="C42"/>
  <c r="C18"/>
  <c r="C17"/>
  <c r="C4"/>
  <c r="C41"/>
  <c r="C48"/>
  <c r="C27"/>
  <c r="C29"/>
  <c r="C34"/>
  <c r="C33"/>
  <c r="C8"/>
  <c r="C28"/>
  <c r="C10"/>
  <c r="C16"/>
  <c r="C53"/>
  <c r="C30"/>
  <c r="C25"/>
  <c r="C20"/>
  <c r="C47"/>
  <c r="C45"/>
  <c r="C49"/>
  <c r="C36"/>
  <c r="C24"/>
  <c r="C6"/>
  <c r="C37"/>
  <c r="C15"/>
  <c r="C21"/>
  <c r="C39"/>
  <c r="C7"/>
  <c r="C58"/>
  <c r="C19"/>
  <c r="C46"/>
  <c r="C43"/>
  <c r="F157" i="30" l="1"/>
  <c r="F156" l="1"/>
  <c r="F155" l="1"/>
  <c r="F154"/>
  <c r="F153"/>
  <c r="F152"/>
  <c r="F161" l="1"/>
  <c r="F163" l="1"/>
  <c r="F162"/>
  <c r="M2" i="16" l="1"/>
  <c r="L2"/>
  <c r="K2"/>
  <c r="J2"/>
  <c r="I2"/>
  <c r="H2"/>
  <c r="F160" i="30"/>
  <c r="F164"/>
  <c r="F159"/>
  <c r="F158"/>
  <c r="C4" i="47" l="1"/>
  <c r="C3" i="17"/>
  <c r="C3" i="19"/>
  <c r="F151" i="30"/>
  <c r="F4" l="1"/>
  <c r="F55"/>
  <c r="F56"/>
  <c r="F68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7"/>
  <c r="F66"/>
  <c r="F65"/>
  <c r="F64"/>
  <c r="F63"/>
  <c r="F62"/>
  <c r="F61"/>
  <c r="F60"/>
  <c r="F59"/>
  <c r="F58"/>
  <c r="F57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"/>
  <c r="F2"/>
  <c r="C20" i="18" l="1"/>
  <c r="C29" i="47"/>
  <c r="C69" i="17"/>
</calcChain>
</file>

<file path=xl/sharedStrings.xml><?xml version="1.0" encoding="utf-8"?>
<sst xmlns="http://schemas.openxmlformats.org/spreadsheetml/2006/main" count="1284" uniqueCount="494">
  <si>
    <t>Total</t>
  </si>
  <si>
    <t>Points</t>
  </si>
  <si>
    <t>Team</t>
  </si>
  <si>
    <t>PRETE</t>
  </si>
  <si>
    <t>Alex</t>
  </si>
  <si>
    <t>James</t>
  </si>
  <si>
    <t>Dylan</t>
  </si>
  <si>
    <t>CARMAN</t>
  </si>
  <si>
    <t>Ben</t>
  </si>
  <si>
    <t>LASPINA</t>
  </si>
  <si>
    <t>MILLIGAN</t>
  </si>
  <si>
    <t>Hadleigh</t>
  </si>
  <si>
    <t>Matt</t>
  </si>
  <si>
    <t>ALLEN</t>
  </si>
  <si>
    <t>Adam</t>
  </si>
  <si>
    <t>Andrew</t>
  </si>
  <si>
    <t>WEST</t>
  </si>
  <si>
    <t>QUIRK</t>
  </si>
  <si>
    <t>Matthew</t>
  </si>
  <si>
    <t>WILSON</t>
  </si>
  <si>
    <t>Ryan</t>
  </si>
  <si>
    <t>Daniel</t>
  </si>
  <si>
    <t>COOK</t>
  </si>
  <si>
    <t>WHITE</t>
  </si>
  <si>
    <t>MELVILLE</t>
  </si>
  <si>
    <t>David</t>
  </si>
  <si>
    <t>WOOD</t>
  </si>
  <si>
    <t>Sam</t>
  </si>
  <si>
    <t>COLLINS</t>
  </si>
  <si>
    <t>Trent</t>
  </si>
  <si>
    <t>Tom</t>
  </si>
  <si>
    <t>Brad</t>
  </si>
  <si>
    <t>Luke</t>
  </si>
  <si>
    <t>SUTTON</t>
  </si>
  <si>
    <t>Mitch</t>
  </si>
  <si>
    <t>WATTS</t>
  </si>
  <si>
    <t>Mark</t>
  </si>
  <si>
    <t>Michael</t>
  </si>
  <si>
    <t>Sean</t>
  </si>
  <si>
    <t>Craig</t>
  </si>
  <si>
    <t>Joshua</t>
  </si>
  <si>
    <t>Richard</t>
  </si>
  <si>
    <t>THOMAS</t>
  </si>
  <si>
    <t>VOLKERS</t>
  </si>
  <si>
    <t>MASTERS</t>
  </si>
  <si>
    <t>Lee</t>
  </si>
  <si>
    <t>NEWBERY</t>
  </si>
  <si>
    <t>Jackson</t>
  </si>
  <si>
    <t>Joseph</t>
  </si>
  <si>
    <t>MURRAY</t>
  </si>
  <si>
    <t>ROSE</t>
  </si>
  <si>
    <t>Chris</t>
  </si>
  <si>
    <t>Stephen</t>
  </si>
  <si>
    <t>KISS</t>
  </si>
  <si>
    <t>Attila</t>
  </si>
  <si>
    <t>Mitchell</t>
  </si>
  <si>
    <t>BRENT</t>
  </si>
  <si>
    <t>Kurtis</t>
  </si>
  <si>
    <t>COSIER</t>
  </si>
  <si>
    <t>SODEN</t>
  </si>
  <si>
    <t>WARDROP</t>
  </si>
  <si>
    <t>BAKER</t>
  </si>
  <si>
    <t>Ric</t>
  </si>
  <si>
    <t>MACFARLANE</t>
  </si>
  <si>
    <t>MYATT</t>
  </si>
  <si>
    <t>WILLIAMS</t>
  </si>
  <si>
    <t>DOYLE</t>
  </si>
  <si>
    <t>Shaun</t>
  </si>
  <si>
    <t>Nathan</t>
  </si>
  <si>
    <t>Race#</t>
  </si>
  <si>
    <t>Transponder</t>
  </si>
  <si>
    <t>Surname</t>
  </si>
  <si>
    <t>First</t>
  </si>
  <si>
    <t>Division</t>
  </si>
  <si>
    <t>DOB</t>
  </si>
  <si>
    <t>HOWELL</t>
  </si>
  <si>
    <t>Gary</t>
  </si>
  <si>
    <t>Scott</t>
  </si>
  <si>
    <t>Graeme</t>
  </si>
  <si>
    <t>JOHNSTON</t>
  </si>
  <si>
    <t>Ian</t>
  </si>
  <si>
    <t>Dean</t>
  </si>
  <si>
    <t>ZARANSKI</t>
  </si>
  <si>
    <t>John</t>
  </si>
  <si>
    <t>Samuel</t>
  </si>
  <si>
    <t>DE JAGER</t>
  </si>
  <si>
    <t>GRUNKE</t>
  </si>
  <si>
    <t>RAE</t>
  </si>
  <si>
    <t>Bradley</t>
  </si>
  <si>
    <t>William</t>
  </si>
  <si>
    <t>Stuart</t>
  </si>
  <si>
    <t>COATES</t>
  </si>
  <si>
    <t>ALBANY</t>
  </si>
  <si>
    <t>Campos Cycling Team</t>
  </si>
  <si>
    <t>FORD</t>
  </si>
  <si>
    <t>BEIKOFF</t>
  </si>
  <si>
    <t>LUKE</t>
  </si>
  <si>
    <t>HAWLEY</t>
  </si>
  <si>
    <t>BROWN</t>
  </si>
  <si>
    <t>MADDEN</t>
  </si>
  <si>
    <t>MORGAN</t>
  </si>
  <si>
    <t>CAVDARSKI</t>
  </si>
  <si>
    <t>Phil</t>
  </si>
  <si>
    <t>Jameson</t>
  </si>
  <si>
    <t>Aden</t>
  </si>
  <si>
    <t>LOCKER</t>
  </si>
  <si>
    <t>CHANNELLS</t>
  </si>
  <si>
    <t>BETTANY</t>
  </si>
  <si>
    <t>MELLERS</t>
  </si>
  <si>
    <t>Paul</t>
  </si>
  <si>
    <t>CUNNINGHAM</t>
  </si>
  <si>
    <t>MULLINS</t>
  </si>
  <si>
    <t>Steve</t>
  </si>
  <si>
    <t>COWIN</t>
  </si>
  <si>
    <t>MARWOOD</t>
  </si>
  <si>
    <t>Kyle</t>
  </si>
  <si>
    <t>BRAUER</t>
  </si>
  <si>
    <t>Brendon</t>
  </si>
  <si>
    <t>Nixon</t>
  </si>
  <si>
    <t>ANDREWS</t>
  </si>
  <si>
    <t>COPP</t>
  </si>
  <si>
    <t>Jayden</t>
  </si>
  <si>
    <t>MACNICOL</t>
  </si>
  <si>
    <t>JURAK</t>
  </si>
  <si>
    <t>KENNEDY</t>
  </si>
  <si>
    <t>Patrick</t>
  </si>
  <si>
    <t>NOBLE</t>
  </si>
  <si>
    <t>TAYLOR</t>
  </si>
  <si>
    <t>CORE</t>
  </si>
  <si>
    <t>VAN DER TANG</t>
  </si>
  <si>
    <t>Joris</t>
  </si>
  <si>
    <t>TRAINOR</t>
  </si>
  <si>
    <t>GALE</t>
  </si>
  <si>
    <t>BOOTH</t>
  </si>
  <si>
    <t>Ben, COOK</t>
  </si>
  <si>
    <t>Trent, WEST</t>
  </si>
  <si>
    <t>Stuart, COWIN</t>
  </si>
  <si>
    <t>Mark, LASPINA</t>
  </si>
  <si>
    <t>Ian, JOHNSTON</t>
  </si>
  <si>
    <t>Ben, CARMAN</t>
  </si>
  <si>
    <t>Nathan, WHITE</t>
  </si>
  <si>
    <t>Gary, HOWELL</t>
  </si>
  <si>
    <t>David, BROWN</t>
  </si>
  <si>
    <t>Daniel, LUKE</t>
  </si>
  <si>
    <t>Dean, MADDEN</t>
  </si>
  <si>
    <t>Brendon, BRAUER</t>
  </si>
  <si>
    <t>Ryan, FORD</t>
  </si>
  <si>
    <t>Ryan, MACNICOL</t>
  </si>
  <si>
    <t>Mark, WATTS</t>
  </si>
  <si>
    <t>Jameson, COSIER</t>
  </si>
  <si>
    <t>Nixon, BRAUER</t>
  </si>
  <si>
    <t>Sam, CHANNELLS</t>
  </si>
  <si>
    <t>GOUGH</t>
  </si>
  <si>
    <t>Leighton</t>
  </si>
  <si>
    <t>SAXBY</t>
  </si>
  <si>
    <t>Shannon</t>
  </si>
  <si>
    <t>RASHLEIGH</t>
  </si>
  <si>
    <t>Transponder Numbers</t>
  </si>
  <si>
    <t>Team Manager</t>
  </si>
  <si>
    <t>Contact Number</t>
  </si>
  <si>
    <t>Signature Out</t>
  </si>
  <si>
    <t>Signature In</t>
  </si>
  <si>
    <t>Patrick, KENNEDY</t>
  </si>
  <si>
    <t>Jackson, CARMAN</t>
  </si>
  <si>
    <t>Travis</t>
  </si>
  <si>
    <t>Saxon</t>
  </si>
  <si>
    <t>IRVINE</t>
  </si>
  <si>
    <t>No. of Transponders signed out</t>
  </si>
  <si>
    <t>No. of Transponders signed in</t>
  </si>
  <si>
    <t>MACARTHUR</t>
  </si>
  <si>
    <t>Dugald</t>
  </si>
  <si>
    <t>Gilbert</t>
  </si>
  <si>
    <t>Aaron</t>
  </si>
  <si>
    <t>Callum</t>
  </si>
  <si>
    <t>Colin</t>
  </si>
  <si>
    <t>CHAPMAN</t>
  </si>
  <si>
    <t>O'SULLIVAN</t>
  </si>
  <si>
    <t>GUTOWSKI</t>
  </si>
  <si>
    <t>VAN MAANENBERG</t>
  </si>
  <si>
    <t>Henry</t>
  </si>
  <si>
    <t>LEEF</t>
  </si>
  <si>
    <t>CHEESEMAN</t>
  </si>
  <si>
    <t>Brett</t>
  </si>
  <si>
    <t>MAYCOCK</t>
  </si>
  <si>
    <t>Procella Sports p/b Jumbo Interactive</t>
  </si>
  <si>
    <t>Mipela Geo Solutions Altitude Race Team</t>
  </si>
  <si>
    <t>Living Here Cycling Team Powered by Sedgman and Hitachi</t>
  </si>
  <si>
    <t>Giant Rockhampton</t>
  </si>
  <si>
    <t>Erdinger Alkoholfrei - fiets Apparel Cycling Team</t>
  </si>
  <si>
    <t>Colliers Racing</t>
  </si>
  <si>
    <t>Cobra9 Intebuild Racing</t>
  </si>
  <si>
    <t>Moreton Bay Cycling Club</t>
  </si>
  <si>
    <t>QSM Racing</t>
  </si>
  <si>
    <t>Data#3 Cisco p/b Scody</t>
  </si>
  <si>
    <t>Podium Life p/b Espresso Garage</t>
  </si>
  <si>
    <t>Hamilton Wheelers Elite Team</t>
  </si>
  <si>
    <t>Intervelo p/b Fitzroy Island</t>
  </si>
  <si>
    <t>McDonalds Downunder</t>
  </si>
  <si>
    <t>Brisbane Camperland</t>
  </si>
  <si>
    <t>Champion System</t>
  </si>
  <si>
    <t>BERWICK</t>
  </si>
  <si>
    <t>MENA</t>
  </si>
  <si>
    <t>SIMPSON</t>
  </si>
  <si>
    <t>WOODESON</t>
  </si>
  <si>
    <t>DHNARAM</t>
  </si>
  <si>
    <t>RENDER</t>
  </si>
  <si>
    <t>MACKNIGHT</t>
  </si>
  <si>
    <t>WASS</t>
  </si>
  <si>
    <t>MCCARTHY</t>
  </si>
  <si>
    <t>SAMPSON</t>
  </si>
  <si>
    <t/>
  </si>
  <si>
    <t>KERRISON</t>
  </si>
  <si>
    <t>WOHLER</t>
  </si>
  <si>
    <t>STEWART</t>
  </si>
  <si>
    <t>EDGE</t>
  </si>
  <si>
    <t>RONAN</t>
  </si>
  <si>
    <t>JAMIESON</t>
  </si>
  <si>
    <t>HENSHAW</t>
  </si>
  <si>
    <t>GOLTZ</t>
  </si>
  <si>
    <t>CAVANAGH</t>
  </si>
  <si>
    <t>MCADAM</t>
  </si>
  <si>
    <t>WALTERS</t>
  </si>
  <si>
    <t>MACAVOY</t>
  </si>
  <si>
    <t>CURLEY</t>
  </si>
  <si>
    <t>PIJPERS</t>
  </si>
  <si>
    <t>NEUMANN</t>
  </si>
  <si>
    <t>ZANELLA</t>
  </si>
  <si>
    <t>FOX</t>
  </si>
  <si>
    <t>RYAN</t>
  </si>
  <si>
    <t>WILKINS</t>
  </si>
  <si>
    <t>MEYER</t>
  </si>
  <si>
    <t>GAVIGLIO</t>
  </si>
  <si>
    <t>MCCONNELL</t>
  </si>
  <si>
    <t>SMYTH</t>
  </si>
  <si>
    <t>BAIN</t>
  </si>
  <si>
    <t>ABAD</t>
  </si>
  <si>
    <t>O'DOHERTY</t>
  </si>
  <si>
    <t>ANNELLS</t>
  </si>
  <si>
    <t>CRISPIN</t>
  </si>
  <si>
    <t>EDMED</t>
  </si>
  <si>
    <t>WHITTAKER</t>
  </si>
  <si>
    <t>HODGE</t>
  </si>
  <si>
    <t>FEARON</t>
  </si>
  <si>
    <t>BRIDGEWOOD</t>
  </si>
  <si>
    <t>FOSTER</t>
  </si>
  <si>
    <t>PORTER</t>
  </si>
  <si>
    <t>KAMPERS</t>
  </si>
  <si>
    <t>BROWNHILL</t>
  </si>
  <si>
    <t>JONES</t>
  </si>
  <si>
    <t>MADIGAN</t>
  </si>
  <si>
    <t>RIDER</t>
  </si>
  <si>
    <t>WHITAKER</t>
  </si>
  <si>
    <t>LOWE</t>
  </si>
  <si>
    <t>MEAD</t>
  </si>
  <si>
    <t>PETERSON</t>
  </si>
  <si>
    <t>CLAIRS</t>
  </si>
  <si>
    <t>GEORGESON</t>
  </si>
  <si>
    <t>COLE</t>
  </si>
  <si>
    <t>MOBBERLEY</t>
  </si>
  <si>
    <t>GROVES</t>
  </si>
  <si>
    <t>FREIBERG</t>
  </si>
  <si>
    <t>REARDON</t>
  </si>
  <si>
    <t>MACANALLY</t>
  </si>
  <si>
    <t>VAN DER VLIET</t>
  </si>
  <si>
    <t>RUDOLPH</t>
  </si>
  <si>
    <t>SOUTHGATE</t>
  </si>
  <si>
    <t>PIERCE</t>
  </si>
  <si>
    <t>GLEGG</t>
  </si>
  <si>
    <t>JOSEY</t>
  </si>
  <si>
    <t>Sebastian</t>
  </si>
  <si>
    <t>Alexander</t>
  </si>
  <si>
    <t>Liam</t>
  </si>
  <si>
    <t>Cade</t>
  </si>
  <si>
    <t>Danny</t>
  </si>
  <si>
    <t>Jarrod</t>
  </si>
  <si>
    <t>Jesse</t>
  </si>
  <si>
    <t>Kevin</t>
  </si>
  <si>
    <t>Bailey</t>
  </si>
  <si>
    <t>Jonathon</t>
  </si>
  <si>
    <t>Louis</t>
  </si>
  <si>
    <t>Pete</t>
  </si>
  <si>
    <t>Josh</t>
  </si>
  <si>
    <t>Manolo</t>
  </si>
  <si>
    <t>Simon</t>
  </si>
  <si>
    <t>Jamie</t>
  </si>
  <si>
    <t>Brenden</t>
  </si>
  <si>
    <t>Clinton</t>
  </si>
  <si>
    <t>Brynley</t>
  </si>
  <si>
    <t>Bryan</t>
  </si>
  <si>
    <t>Correy</t>
  </si>
  <si>
    <t>Darcy</t>
  </si>
  <si>
    <t>Calan</t>
  </si>
  <si>
    <t>Lachlan</t>
  </si>
  <si>
    <t>Jason</t>
  </si>
  <si>
    <t>Aidan</t>
  </si>
  <si>
    <t>Alan</t>
  </si>
  <si>
    <t>Nicholas</t>
  </si>
  <si>
    <t>Jarryd</t>
  </si>
  <si>
    <t>Barry</t>
  </si>
  <si>
    <t>Zac</t>
  </si>
  <si>
    <t>Benjamin</t>
  </si>
  <si>
    <t>Gerald</t>
  </si>
  <si>
    <t>Ales</t>
  </si>
  <si>
    <t>Brendan</t>
  </si>
  <si>
    <t>Troy</t>
  </si>
  <si>
    <t>Kaden</t>
  </si>
  <si>
    <t>Connor</t>
  </si>
  <si>
    <t>Jake</t>
  </si>
  <si>
    <t>Malcolm</t>
  </si>
  <si>
    <t>George</t>
  </si>
  <si>
    <t>Rider</t>
  </si>
  <si>
    <t>Race No.</t>
  </si>
  <si>
    <t>Place</t>
  </si>
  <si>
    <t>Peter</t>
  </si>
  <si>
    <t>Moreton Bay Cycling Club (GUEST RIDER)</t>
  </si>
  <si>
    <t>No.</t>
  </si>
  <si>
    <t>06.02.76</t>
  </si>
  <si>
    <t>18.10.87</t>
  </si>
  <si>
    <t>U23</t>
  </si>
  <si>
    <t>Master</t>
  </si>
  <si>
    <t>Elite</t>
  </si>
  <si>
    <t>23.06.86</t>
  </si>
  <si>
    <t>11.12.98</t>
  </si>
  <si>
    <t>03.09.1972</t>
  </si>
  <si>
    <t>18.11.67</t>
  </si>
  <si>
    <t>U19</t>
  </si>
  <si>
    <t>Elite B</t>
  </si>
  <si>
    <t>Elite A</t>
  </si>
  <si>
    <t>Masters</t>
  </si>
  <si>
    <t>Masters A</t>
  </si>
  <si>
    <t>Masters B</t>
  </si>
  <si>
    <t>Eilte A / Mast A</t>
  </si>
  <si>
    <t>Mast A</t>
  </si>
  <si>
    <t>MMAS3</t>
  </si>
  <si>
    <t>MMAS1</t>
  </si>
  <si>
    <t>MMAS2</t>
  </si>
  <si>
    <t>MMAS4</t>
  </si>
  <si>
    <t>Balmoral Elite Team sponsored by O'Donnel Legal and EPIC Assist</t>
  </si>
  <si>
    <t>Eligibility</t>
  </si>
  <si>
    <t xml:space="preserve"> </t>
  </si>
  <si>
    <t>Jesse, KERRISON</t>
  </si>
  <si>
    <t>Kaden, GROVES</t>
  </si>
  <si>
    <t>Correy, EDMED</t>
  </si>
  <si>
    <t>Bradley, SODEN</t>
  </si>
  <si>
    <t>Mitchell, MAYCOCK</t>
  </si>
  <si>
    <t>David, MCADAM</t>
  </si>
  <si>
    <t>Matt, RYAN</t>
  </si>
  <si>
    <t>Sebastian, BERWICK</t>
  </si>
  <si>
    <t>Pete, COLLINS</t>
  </si>
  <si>
    <t>Richard, MACAVOY</t>
  </si>
  <si>
    <t>Henry, LEEF</t>
  </si>
  <si>
    <t>Calan, WHITE</t>
  </si>
  <si>
    <t>Ales, CLAIRS</t>
  </si>
  <si>
    <t>Leighton, TAYLOR</t>
  </si>
  <si>
    <t>Tom, HODGE</t>
  </si>
  <si>
    <t>Mark, RENDER</t>
  </si>
  <si>
    <t>Jonathon, NOBLE</t>
  </si>
  <si>
    <t>Aidan, KAMPERS</t>
  </si>
  <si>
    <t>Connor, REARDON</t>
  </si>
  <si>
    <t>Richard, BROWNHILL</t>
  </si>
  <si>
    <t>Gilbert, GUTOWSKI</t>
  </si>
  <si>
    <t>William, GEORGESON</t>
  </si>
  <si>
    <t>John, FREIBERG</t>
  </si>
  <si>
    <t>Aaron, STEWART</t>
  </si>
  <si>
    <t>Kevin, RONAN</t>
  </si>
  <si>
    <t>Michael, CURLEY</t>
  </si>
  <si>
    <t>Brenden, SMYTH</t>
  </si>
  <si>
    <t>Bryan, CRISPIN</t>
  </si>
  <si>
    <t>Alan, JONES</t>
  </si>
  <si>
    <t>James, MADIGAN</t>
  </si>
  <si>
    <t>Matthew, MURRAY</t>
  </si>
  <si>
    <t>Mark, PIERCE</t>
  </si>
  <si>
    <t>Barry, MEAD</t>
  </si>
  <si>
    <t>HENRY</t>
  </si>
  <si>
    <t>WALKER</t>
  </si>
  <si>
    <t>Darrell</t>
  </si>
  <si>
    <t>Wade</t>
  </si>
  <si>
    <t>MITCHELL</t>
  </si>
  <si>
    <t>SANDER</t>
  </si>
  <si>
    <t>Robert</t>
  </si>
  <si>
    <t>RICHARDSON</t>
  </si>
  <si>
    <t>WOODWARD</t>
  </si>
  <si>
    <t>Cameron</t>
  </si>
  <si>
    <t>LAYTON</t>
  </si>
  <si>
    <t>BICKEL</t>
  </si>
  <si>
    <t>Morgan</t>
  </si>
  <si>
    <t>Samwel</t>
  </si>
  <si>
    <t>AYUB</t>
  </si>
  <si>
    <t>MILLER</t>
  </si>
  <si>
    <t>SMITH</t>
  </si>
  <si>
    <t>EKIRU</t>
  </si>
  <si>
    <t>GATHURIMA KINOTI</t>
  </si>
  <si>
    <t>Kenyan Riders Downunder (Wild Card Team)</t>
  </si>
  <si>
    <t>Martin</t>
  </si>
  <si>
    <t>EDWARDS</t>
  </si>
  <si>
    <t>WOODS</t>
  </si>
  <si>
    <t>PEARCE</t>
  </si>
  <si>
    <t>Balmoral Elite Team sponsored by O'Donnel Legal and EPIC Assist.</t>
  </si>
  <si>
    <t>Darrin</t>
  </si>
  <si>
    <t>DUNLOP</t>
  </si>
  <si>
    <t>Rupert</t>
  </si>
  <si>
    <t>LEIGH</t>
  </si>
  <si>
    <t>Cobra9 Intebuild Racing (GUEST RIDER)</t>
  </si>
  <si>
    <t>Ryan, CAVANAGH</t>
  </si>
  <si>
    <t>Dylan, NEWBERY</t>
  </si>
  <si>
    <t>Scott, HENSHAW</t>
  </si>
  <si>
    <t>Paul, ANDREWS</t>
  </si>
  <si>
    <t>Colin, CHAPMAN</t>
  </si>
  <si>
    <t>Richard, ALLEN</t>
  </si>
  <si>
    <t>Liam, MACKNIGHT</t>
  </si>
  <si>
    <t>Danny, MCCARTHY</t>
  </si>
  <si>
    <t>Wade, MITCHELL</t>
  </si>
  <si>
    <t>Mitch, HAWLEY</t>
  </si>
  <si>
    <t>Dugald, MACARTHUR</t>
  </si>
  <si>
    <t>Jamie, GAVIGLIO</t>
  </si>
  <si>
    <t>Brett, O'DOHERTY</t>
  </si>
  <si>
    <t>Attila, KISS</t>
  </si>
  <si>
    <t>Stephen, LOWE</t>
  </si>
  <si>
    <t>Shaun, DOYLE</t>
  </si>
  <si>
    <t>Martin, PEARCE</t>
  </si>
  <si>
    <t>Darrell, HENRY</t>
  </si>
  <si>
    <t>Craig, WALKER</t>
  </si>
  <si>
    <t>Joshua, BEIKOFF</t>
  </si>
  <si>
    <t>SCHEINER</t>
  </si>
  <si>
    <t>BLIGHT</t>
  </si>
  <si>
    <t>Christopher</t>
  </si>
  <si>
    <t>SWEENY</t>
  </si>
  <si>
    <t>Harry</t>
  </si>
  <si>
    <t>Giant Rockhampton (Guest Rider)</t>
  </si>
  <si>
    <t>RHEIN</t>
  </si>
  <si>
    <t>Maximillian</t>
  </si>
  <si>
    <t>MANNING</t>
  </si>
  <si>
    <t>HUBBARD</t>
  </si>
  <si>
    <t>Thomas</t>
  </si>
  <si>
    <t>Sam, MOBBERLEY</t>
  </si>
  <si>
    <t>Harry, SWEENY</t>
  </si>
  <si>
    <t>Jason, PORTER</t>
  </si>
  <si>
    <t>Tom, GOUGH</t>
  </si>
  <si>
    <t>Jake, VAN DER VLIET</t>
  </si>
  <si>
    <t>Lachlan, FEARON</t>
  </si>
  <si>
    <t>Simon, MEYER</t>
  </si>
  <si>
    <t>Kurtis, BRENT</t>
  </si>
  <si>
    <t>Mitch, SUTTON</t>
  </si>
  <si>
    <t>Bailey, GOLTZ</t>
  </si>
  <si>
    <t>Scott, MANNING</t>
  </si>
  <si>
    <t>u23</t>
  </si>
  <si>
    <t>Men's Round 4 Stage 1 Points</t>
  </si>
  <si>
    <t>After Rd3</t>
  </si>
  <si>
    <t>Rd4 Stge 1</t>
  </si>
  <si>
    <t>Rd4 Stge 2A</t>
  </si>
  <si>
    <t>Rd4 Stge 2B</t>
  </si>
  <si>
    <t>Men's General Classification after Round 4</t>
  </si>
  <si>
    <t>Men's Round 4 Stage 2A Points</t>
  </si>
  <si>
    <t>Men's Round 4 Stage 2B Points</t>
  </si>
  <si>
    <t>Men's Round 4 Stage 3 Points</t>
  </si>
  <si>
    <t>Men's Weekend Result Round 4</t>
  </si>
  <si>
    <t>Rd4 Stge 3</t>
  </si>
  <si>
    <t>Rd4 Stge 4</t>
  </si>
  <si>
    <t>Rd 4 Stge 2</t>
  </si>
  <si>
    <t>Rd 4 Stge 3</t>
  </si>
  <si>
    <t>Men's Points Standings after Round 4</t>
  </si>
  <si>
    <t>Men's KOM Standings after Round 4</t>
  </si>
  <si>
    <t>Men's U23 Standings after Round 4</t>
  </si>
  <si>
    <t>Men's Masters Standings after Round 4</t>
  </si>
  <si>
    <t>Teams standings after Round 4</t>
  </si>
  <si>
    <t>Rd 4 Stge 1</t>
  </si>
  <si>
    <t>START LIST</t>
  </si>
  <si>
    <t>LAWRY</t>
  </si>
  <si>
    <t>DRAKE</t>
  </si>
  <si>
    <t>Lindsay</t>
  </si>
  <si>
    <t>Amarni</t>
  </si>
  <si>
    <t>Giant Rockhampton (GUEST RIDER)</t>
  </si>
  <si>
    <t>LOFTHOUSE</t>
  </si>
  <si>
    <t>Tim</t>
  </si>
  <si>
    <t>ROSENLUND</t>
  </si>
  <si>
    <t>Brisbane Camperland (GUEST RIDER)</t>
  </si>
  <si>
    <t>LEONARD</t>
  </si>
  <si>
    <t>McDonalds Downunder (GUEST RIDER)</t>
  </si>
  <si>
    <t>QUADE</t>
  </si>
  <si>
    <t>Isaac</t>
  </si>
  <si>
    <t>HARVEY</t>
  </si>
  <si>
    <t>Pedr</t>
  </si>
  <si>
    <t>MCCLYMONT</t>
  </si>
  <si>
    <t>Murray</t>
  </si>
  <si>
    <t>Lindsay, LAWRY</t>
  </si>
  <si>
    <t>Alexander, MENA</t>
  </si>
  <si>
    <t>Murray, MCCLYMONT</t>
  </si>
  <si>
    <t>Amarni, DRAKE</t>
  </si>
  <si>
    <t>Pedr, HARVEY</t>
  </si>
  <si>
    <t>Adam, WHITE</t>
  </si>
  <si>
    <t>QRTS - ROUND 4</t>
  </si>
  <si>
    <t>HERFOSS</t>
  </si>
  <si>
    <t>Calem</t>
  </si>
  <si>
    <t>WILCOX</t>
  </si>
</sst>
</file>

<file path=xl/styles.xml><?xml version="1.0" encoding="utf-8"?>
<styleSheet xmlns="http://schemas.openxmlformats.org/spreadsheetml/2006/main">
  <numFmts count="1">
    <numFmt numFmtId="164" formatCode="#,##0_);\-#,##0"/>
  </numFmts>
  <fonts count="23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1"/>
      <charset val="204"/>
    </font>
    <font>
      <b/>
      <sz val="11"/>
      <name val="Calibri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7" fillId="0" borderId="0">
      <alignment vertical="top"/>
    </xf>
    <xf numFmtId="0" fontId="16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7" fillId="3" borderId="0" xfId="0" applyFont="1" applyFill="1" applyAlignment="1"/>
    <xf numFmtId="0" fontId="6" fillId="3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14" fontId="0" fillId="0" borderId="2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12" fillId="0" borderId="6" xfId="0" applyFont="1" applyBorder="1" applyAlignment="1">
      <alignment horizontal="center"/>
    </xf>
    <xf numFmtId="0" fontId="0" fillId="0" borderId="9" xfId="0" applyBorder="1"/>
    <xf numFmtId="0" fontId="0" fillId="5" borderId="2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2" xfId="0" applyFont="1" applyFill="1" applyBorder="1"/>
    <xf numFmtId="0" fontId="0" fillId="0" borderId="2" xfId="0" applyFont="1" applyBorder="1"/>
    <xf numFmtId="0" fontId="0" fillId="0" borderId="2" xfId="0" applyBorder="1"/>
    <xf numFmtId="0" fontId="4" fillId="0" borderId="2" xfId="0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14" fontId="0" fillId="0" borderId="2" xfId="0" applyNumberFormat="1" applyFill="1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15" fillId="0" borderId="2" xfId="0" applyFont="1" applyBorder="1" applyAlignment="1">
      <alignment vertical="center"/>
    </xf>
    <xf numFmtId="0" fontId="0" fillId="0" borderId="7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5" borderId="2" xfId="0" applyFont="1" applyFill="1" applyBorder="1"/>
    <xf numFmtId="0" fontId="0" fillId="5" borderId="7" xfId="0" applyFont="1" applyFill="1" applyBorder="1" applyAlignment="1">
      <alignment horizontal="center"/>
    </xf>
    <xf numFmtId="0" fontId="9" fillId="0" borderId="2" xfId="0" applyFont="1" applyBorder="1"/>
    <xf numFmtId="0" fontId="18" fillId="0" borderId="2" xfId="0" applyFont="1" applyBorder="1" applyAlignment="1">
      <alignment horizontal="center"/>
    </xf>
    <xf numFmtId="0" fontId="0" fillId="0" borderId="0" xfId="0"/>
    <xf numFmtId="0" fontId="18" fillId="0" borderId="2" xfId="0" applyFont="1" applyBorder="1" applyAlignment="1">
      <alignment horizontal="center" wrapText="1"/>
    </xf>
    <xf numFmtId="0" fontId="19" fillId="6" borderId="2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6" fillId="3" borderId="0" xfId="0" applyFont="1" applyFill="1" applyAlignment="1">
      <alignment horizontal="center"/>
    </xf>
    <xf numFmtId="164" fontId="0" fillId="0" borderId="0" xfId="0" applyNumberFormat="1"/>
    <xf numFmtId="0" fontId="20" fillId="7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4" fontId="0" fillId="0" borderId="0" xfId="0" applyNumberFormat="1"/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21" fillId="7" borderId="2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0" xfId="0" applyFill="1" applyBorder="1" applyAlignment="1">
      <alignment horizontal="center"/>
    </xf>
    <xf numFmtId="20" fontId="0" fillId="0" borderId="0" xfId="0" applyNumberFormat="1"/>
    <xf numFmtId="0" fontId="0" fillId="0" borderId="0" xfId="0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5" borderId="1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9525</xdr:rowOff>
    </xdr:from>
    <xdr:to>
      <xdr:col>4</xdr:col>
      <xdr:colOff>0</xdr:colOff>
      <xdr:row>36</xdr:row>
      <xdr:rowOff>257175</xdr:rowOff>
    </xdr:to>
    <xdr:cxnSp macro="">
      <xdr:nvCxnSpPr>
        <xdr:cNvPr id="3" name="Straight Connector 2"/>
        <xdr:cNvCxnSpPr/>
      </xdr:nvCxnSpPr>
      <xdr:spPr>
        <a:xfrm flipV="1">
          <a:off x="3543300" y="9344025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800100</xdr:colOff>
      <xdr:row>35</xdr:row>
      <xdr:rowOff>28575</xdr:rowOff>
    </xdr:from>
    <xdr:to>
      <xdr:col>5</xdr:col>
      <xdr:colOff>800100</xdr:colOff>
      <xdr:row>39</xdr:row>
      <xdr:rowOff>9525</xdr:rowOff>
    </xdr:to>
    <xdr:cxnSp macro="">
      <xdr:nvCxnSpPr>
        <xdr:cNvPr id="4" name="Straight Connector 3"/>
        <xdr:cNvCxnSpPr/>
      </xdr:nvCxnSpPr>
      <xdr:spPr>
        <a:xfrm flipV="1">
          <a:off x="5162550" y="9363075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809625</xdr:colOff>
      <xdr:row>29</xdr:row>
      <xdr:rowOff>19050</xdr:rowOff>
    </xdr:from>
    <xdr:to>
      <xdr:col>5</xdr:col>
      <xdr:colOff>809625</xdr:colOff>
      <xdr:row>31</xdr:row>
      <xdr:rowOff>0</xdr:rowOff>
    </xdr:to>
    <xdr:cxnSp macro="">
      <xdr:nvCxnSpPr>
        <xdr:cNvPr id="5" name="Straight Connector 4"/>
        <xdr:cNvCxnSpPr/>
      </xdr:nvCxnSpPr>
      <xdr:spPr>
        <a:xfrm flipV="1">
          <a:off x="5172075" y="7753350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9525</xdr:rowOff>
    </xdr:from>
    <xdr:to>
      <xdr:col>7</xdr:col>
      <xdr:colOff>0</xdr:colOff>
      <xdr:row>20</xdr:row>
      <xdr:rowOff>257175</xdr:rowOff>
    </xdr:to>
    <xdr:cxnSp macro="">
      <xdr:nvCxnSpPr>
        <xdr:cNvPr id="6" name="Straight Connector 5"/>
        <xdr:cNvCxnSpPr/>
      </xdr:nvCxnSpPr>
      <xdr:spPr>
        <a:xfrm flipV="1">
          <a:off x="6000750" y="5076825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29</xdr:row>
      <xdr:rowOff>9525</xdr:rowOff>
    </xdr:from>
    <xdr:to>
      <xdr:col>2</xdr:col>
      <xdr:colOff>0</xdr:colOff>
      <xdr:row>30</xdr:row>
      <xdr:rowOff>257175</xdr:rowOff>
    </xdr:to>
    <xdr:cxnSp macro="">
      <xdr:nvCxnSpPr>
        <xdr:cNvPr id="7" name="Straight Connector 6"/>
        <xdr:cNvCxnSpPr/>
      </xdr:nvCxnSpPr>
      <xdr:spPr>
        <a:xfrm flipV="1">
          <a:off x="1905000" y="7743825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19050</xdr:rowOff>
    </xdr:from>
    <xdr:to>
      <xdr:col>3</xdr:col>
      <xdr:colOff>0</xdr:colOff>
      <xdr:row>29</xdr:row>
      <xdr:rowOff>0</xdr:rowOff>
    </xdr:to>
    <xdr:cxnSp macro="">
      <xdr:nvCxnSpPr>
        <xdr:cNvPr id="8" name="Straight Connector 7"/>
        <xdr:cNvCxnSpPr/>
      </xdr:nvCxnSpPr>
      <xdr:spPr>
        <a:xfrm flipV="1">
          <a:off x="2724150" y="7219950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17</xdr:row>
      <xdr:rowOff>9525</xdr:rowOff>
    </xdr:from>
    <xdr:to>
      <xdr:col>6</xdr:col>
      <xdr:colOff>0</xdr:colOff>
      <xdr:row>18</xdr:row>
      <xdr:rowOff>257175</xdr:rowOff>
    </xdr:to>
    <xdr:cxnSp macro="">
      <xdr:nvCxnSpPr>
        <xdr:cNvPr id="9" name="Straight Connector 8"/>
        <xdr:cNvCxnSpPr/>
      </xdr:nvCxnSpPr>
      <xdr:spPr>
        <a:xfrm flipV="1">
          <a:off x="5181600" y="4543425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9525</xdr:rowOff>
    </xdr:from>
    <xdr:to>
      <xdr:col>6</xdr:col>
      <xdr:colOff>0</xdr:colOff>
      <xdr:row>10</xdr:row>
      <xdr:rowOff>257175</xdr:rowOff>
    </xdr:to>
    <xdr:cxnSp macro="">
      <xdr:nvCxnSpPr>
        <xdr:cNvPr id="10" name="Straight Connector 9"/>
        <xdr:cNvCxnSpPr/>
      </xdr:nvCxnSpPr>
      <xdr:spPr>
        <a:xfrm flipV="1">
          <a:off x="5181600" y="2409825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809625</xdr:colOff>
      <xdr:row>9</xdr:row>
      <xdr:rowOff>19050</xdr:rowOff>
    </xdr:from>
    <xdr:to>
      <xdr:col>6</xdr:col>
      <xdr:colOff>809625</xdr:colOff>
      <xdr:row>11</xdr:row>
      <xdr:rowOff>0</xdr:rowOff>
    </xdr:to>
    <xdr:cxnSp macro="">
      <xdr:nvCxnSpPr>
        <xdr:cNvPr id="11" name="Straight Connector 10"/>
        <xdr:cNvCxnSpPr/>
      </xdr:nvCxnSpPr>
      <xdr:spPr>
        <a:xfrm flipV="1">
          <a:off x="5991225" y="2419350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17</xdr:row>
      <xdr:rowOff>9525</xdr:rowOff>
    </xdr:from>
    <xdr:to>
      <xdr:col>2</xdr:col>
      <xdr:colOff>809625</xdr:colOff>
      <xdr:row>18</xdr:row>
      <xdr:rowOff>257175</xdr:rowOff>
    </xdr:to>
    <xdr:cxnSp macro="">
      <xdr:nvCxnSpPr>
        <xdr:cNvPr id="12" name="Straight Connector 11"/>
        <xdr:cNvCxnSpPr/>
      </xdr:nvCxnSpPr>
      <xdr:spPr>
        <a:xfrm flipV="1">
          <a:off x="2714625" y="4543425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809625</xdr:colOff>
      <xdr:row>7</xdr:row>
      <xdr:rowOff>9525</xdr:rowOff>
    </xdr:from>
    <xdr:to>
      <xdr:col>5</xdr:col>
      <xdr:colOff>809625</xdr:colOff>
      <xdr:row>8</xdr:row>
      <xdr:rowOff>257175</xdr:rowOff>
    </xdr:to>
    <xdr:cxnSp macro="">
      <xdr:nvCxnSpPr>
        <xdr:cNvPr id="13" name="Straight Connector 12"/>
        <xdr:cNvCxnSpPr/>
      </xdr:nvCxnSpPr>
      <xdr:spPr>
        <a:xfrm flipV="1">
          <a:off x="5172075" y="1876425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9525</xdr:colOff>
      <xdr:row>8</xdr:row>
      <xdr:rowOff>257175</xdr:rowOff>
    </xdr:to>
    <xdr:cxnSp macro="">
      <xdr:nvCxnSpPr>
        <xdr:cNvPr id="14" name="Straight Connector 13"/>
        <xdr:cNvCxnSpPr/>
      </xdr:nvCxnSpPr>
      <xdr:spPr>
        <a:xfrm flipV="1">
          <a:off x="4371975" y="1876425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0</xdr:colOff>
      <xdr:row>18</xdr:row>
      <xdr:rowOff>257175</xdr:rowOff>
    </xdr:to>
    <xdr:cxnSp macro="">
      <xdr:nvCxnSpPr>
        <xdr:cNvPr id="15" name="Straight Connector 14"/>
        <xdr:cNvCxnSpPr/>
      </xdr:nvCxnSpPr>
      <xdr:spPr>
        <a:xfrm flipV="1">
          <a:off x="1905000" y="4543425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19</xdr:row>
      <xdr:rowOff>19050</xdr:rowOff>
    </xdr:from>
    <xdr:to>
      <xdr:col>2</xdr:col>
      <xdr:colOff>809625</xdr:colOff>
      <xdr:row>21</xdr:row>
      <xdr:rowOff>0</xdr:rowOff>
    </xdr:to>
    <xdr:cxnSp macro="">
      <xdr:nvCxnSpPr>
        <xdr:cNvPr id="16" name="Straight Connector 15"/>
        <xdr:cNvCxnSpPr/>
      </xdr:nvCxnSpPr>
      <xdr:spPr>
        <a:xfrm flipV="1">
          <a:off x="2714625" y="5086350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19</xdr:row>
      <xdr:rowOff>9525</xdr:rowOff>
    </xdr:from>
    <xdr:to>
      <xdr:col>2</xdr:col>
      <xdr:colOff>9525</xdr:colOff>
      <xdr:row>20</xdr:row>
      <xdr:rowOff>257175</xdr:rowOff>
    </xdr:to>
    <xdr:cxnSp macro="">
      <xdr:nvCxnSpPr>
        <xdr:cNvPr id="17" name="Straight Connector 16"/>
        <xdr:cNvCxnSpPr/>
      </xdr:nvCxnSpPr>
      <xdr:spPr>
        <a:xfrm flipV="1">
          <a:off x="1914525" y="5076825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19</xdr:row>
      <xdr:rowOff>0</xdr:rowOff>
    </xdr:to>
    <xdr:cxnSp macro="">
      <xdr:nvCxnSpPr>
        <xdr:cNvPr id="18" name="Straight Connector 17"/>
        <xdr:cNvCxnSpPr/>
      </xdr:nvCxnSpPr>
      <xdr:spPr>
        <a:xfrm flipV="1">
          <a:off x="4362450" y="4552950"/>
          <a:ext cx="81915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opLeftCell="A54" workbookViewId="0">
      <selection activeCell="E64" sqref="E64"/>
    </sheetView>
  </sheetViews>
  <sheetFormatPr defaultRowHeight="15"/>
  <cols>
    <col min="1" max="1" width="5.7109375" bestFit="1" customWidth="1"/>
    <col min="2" max="2" width="9.140625" style="10"/>
    <col min="3" max="3" width="23.7109375" bestFit="1" customWidth="1"/>
    <col min="4" max="4" width="60.42578125" bestFit="1" customWidth="1"/>
    <col min="5" max="5" width="9.140625" style="10"/>
    <col min="6" max="6" width="9.140625" style="22"/>
  </cols>
  <sheetData>
    <row r="1" spans="1:5" ht="18.75">
      <c r="A1" s="92" t="s">
        <v>446</v>
      </c>
      <c r="B1" s="92"/>
      <c r="C1" s="92"/>
      <c r="D1" s="92"/>
      <c r="E1" s="92"/>
    </row>
    <row r="2" spans="1:5" ht="30" customHeight="1">
      <c r="A2" s="58" t="s">
        <v>312</v>
      </c>
      <c r="B2" s="58" t="s">
        <v>311</v>
      </c>
      <c r="C2" s="58" t="s">
        <v>310</v>
      </c>
      <c r="D2" s="58" t="s">
        <v>2</v>
      </c>
      <c r="E2" s="58" t="s">
        <v>1</v>
      </c>
    </row>
    <row r="3" spans="1:5">
      <c r="A3" s="40">
        <v>1</v>
      </c>
      <c r="B3" s="40">
        <v>69</v>
      </c>
      <c r="C3" s="33" t="str">
        <f>VLOOKUP($B3,Startlist!$A$2:$F$101,6,FALSE)</f>
        <v>Mitch, NEUMANN</v>
      </c>
      <c r="D3" s="33" t="str">
        <f>VLOOKUP($B3,Startlist!$A$2:$D$101,4,FALSE)</f>
        <v>Cobra9 Intebuild Racing</v>
      </c>
      <c r="E3" s="40">
        <v>100</v>
      </c>
    </row>
    <row r="4" spans="1:5">
      <c r="A4" s="40">
        <v>2</v>
      </c>
      <c r="B4" s="40">
        <v>127</v>
      </c>
      <c r="C4" s="33" t="str">
        <f>VLOOKUP($B4,Startlist!$A$2:$F$101,6,FALSE)</f>
        <v>Aidan, KAMPERS</v>
      </c>
      <c r="D4" s="33" t="str">
        <f>VLOOKUP($B4,Startlist!$A$2:$D$101,4,FALSE)</f>
        <v>Podium Life p/b Espresso Garage</v>
      </c>
      <c r="E4" s="40">
        <v>80</v>
      </c>
    </row>
    <row r="5" spans="1:5">
      <c r="A5" s="40">
        <v>3</v>
      </c>
      <c r="B5" s="40">
        <v>121</v>
      </c>
      <c r="C5" s="33" t="str">
        <f>VLOOKUP($B5,Startlist!$A$2:$F$101,6,FALSE)</f>
        <v>Sean, TRAINOR</v>
      </c>
      <c r="D5" s="33" t="str">
        <f>VLOOKUP($B5,Startlist!$A$2:$D$101,4,FALSE)</f>
        <v>Podium Life p/b Espresso Garage</v>
      </c>
      <c r="E5" s="40">
        <v>60</v>
      </c>
    </row>
    <row r="6" spans="1:5">
      <c r="A6" s="40">
        <v>4</v>
      </c>
      <c r="B6" s="40">
        <v>43</v>
      </c>
      <c r="C6" s="33" t="str">
        <f>VLOOKUP($B6,Startlist!$A$2:$F$101,6,FALSE)</f>
        <v>Jonathon, NOBLE</v>
      </c>
      <c r="D6" s="33" t="str">
        <f>VLOOKUP($B6,Startlist!$A$2:$D$101,4,FALSE)</f>
        <v>Erdinger Alkoholfrei - fiets Apparel Cycling Team</v>
      </c>
      <c r="E6" s="40">
        <v>50</v>
      </c>
    </row>
    <row r="7" spans="1:5">
      <c r="A7" s="40">
        <v>5</v>
      </c>
      <c r="B7" s="40">
        <v>116</v>
      </c>
      <c r="C7" s="33" t="str">
        <f>VLOOKUP($B7,Startlist!$A$2:$F$101,6,FALSE)</f>
        <v>Dylan, NEWBERY</v>
      </c>
      <c r="D7" s="33" t="str">
        <f>VLOOKUP($B7,Startlist!$A$2:$D$101,4,FALSE)</f>
        <v>Data#3 Cisco p/b Scody</v>
      </c>
      <c r="E7" s="40">
        <v>45</v>
      </c>
    </row>
    <row r="8" spans="1:5">
      <c r="A8" s="40">
        <v>6</v>
      </c>
      <c r="B8" s="40">
        <v>101</v>
      </c>
      <c r="C8" s="33" t="str">
        <f>VLOOKUP($B8,Startlist!$A$2:$F$101,6,FALSE)</f>
        <v>Correy, EDMED</v>
      </c>
      <c r="D8" s="33" t="str">
        <f>VLOOKUP($B8,Startlist!$A$2:$D$101,4,FALSE)</f>
        <v>Balmoral Elite Team sponsored by O'Donnel Legal and EPIC Assist</v>
      </c>
      <c r="E8" s="40">
        <v>42</v>
      </c>
    </row>
    <row r="9" spans="1:5">
      <c r="A9" s="40">
        <v>7</v>
      </c>
      <c r="B9" s="40">
        <v>3</v>
      </c>
      <c r="C9" s="33" t="str">
        <f>VLOOKUP($B9,Startlist!$A$2:$F$101,6,FALSE)</f>
        <v>Patrick, KENNEDY</v>
      </c>
      <c r="D9" s="33" t="str">
        <f>VLOOKUP($B9,Startlist!$A$2:$D$101,4,FALSE)</f>
        <v>Procella Sports p/b Jumbo Interactive</v>
      </c>
      <c r="E9" s="40">
        <v>40</v>
      </c>
    </row>
    <row r="10" spans="1:5">
      <c r="A10" s="40">
        <v>8</v>
      </c>
      <c r="B10" s="40">
        <v>46</v>
      </c>
      <c r="C10" s="33" t="str">
        <f>VLOOKUP($B10,Startlist!$A$2:$F$101,6,FALSE)</f>
        <v>Ben, CARMAN</v>
      </c>
      <c r="D10" s="33" t="str">
        <f>VLOOKUP($B10,Startlist!$A$2:$D$101,4,FALSE)</f>
        <v>Erdinger Alkoholfrei - fiets Apparel Cycling Team</v>
      </c>
      <c r="E10" s="40">
        <v>39</v>
      </c>
    </row>
    <row r="11" spans="1:5">
      <c r="A11" s="40">
        <v>9</v>
      </c>
      <c r="B11" s="40">
        <v>10</v>
      </c>
      <c r="C11" s="33" t="str">
        <f>VLOOKUP($B11,Startlist!$A$2:$F$101,6,FALSE)</f>
        <v>Tom, GOUGH</v>
      </c>
      <c r="D11" s="33" t="str">
        <f>VLOOKUP($B11,Startlist!$A$2:$D$101,4,FALSE)</f>
        <v>Procella Sports p/b Jumbo Interactive</v>
      </c>
      <c r="E11" s="40">
        <v>38</v>
      </c>
    </row>
    <row r="12" spans="1:5">
      <c r="A12" s="40">
        <v>10</v>
      </c>
      <c r="B12" s="40">
        <v>113</v>
      </c>
      <c r="C12" s="33" t="str">
        <f>VLOOKUP($B12,Startlist!$A$2:$F$101,6,FALSE)</f>
        <v>Kyle, BRIDGEWOOD</v>
      </c>
      <c r="D12" s="33" t="str">
        <f>VLOOKUP($B12,Startlist!$A$2:$D$101,4,FALSE)</f>
        <v>Data#3 Cisco p/b Scody</v>
      </c>
      <c r="E12" s="40">
        <v>37</v>
      </c>
    </row>
    <row r="13" spans="1:5">
      <c r="A13" s="40">
        <v>11</v>
      </c>
      <c r="B13" s="40">
        <v>4</v>
      </c>
      <c r="C13" s="33" t="str">
        <f>VLOOKUP($B13,Startlist!$A$2:$F$101,6,FALSE)</f>
        <v>Sebastian, BERWICK</v>
      </c>
      <c r="D13" s="33" t="str">
        <f>VLOOKUP($B13,Startlist!$A$2:$D$101,4,FALSE)</f>
        <v>Procella Sports p/b Jumbo Interactive</v>
      </c>
      <c r="E13" s="40">
        <v>36</v>
      </c>
    </row>
    <row r="14" spans="1:5">
      <c r="A14" s="40">
        <v>12</v>
      </c>
      <c r="B14" s="40">
        <v>169</v>
      </c>
      <c r="C14" s="33" t="str">
        <f>VLOOKUP($B14,Startlist!$A$2:$F$101,6,FALSE)</f>
        <v>Matthew, BICKEL</v>
      </c>
      <c r="D14" s="33" t="str">
        <f>VLOOKUP($B14,Startlist!$A$2:$D$101,4,FALSE)</f>
        <v>Brisbane Camperland</v>
      </c>
      <c r="E14" s="40">
        <v>35</v>
      </c>
    </row>
    <row r="15" spans="1:5">
      <c r="A15" s="40">
        <v>13</v>
      </c>
      <c r="B15" s="40">
        <v>71</v>
      </c>
      <c r="C15" s="33" t="str">
        <f>VLOOKUP($B15,Startlist!$A$2:$F$101,6,FALSE)</f>
        <v>Ben, COOK</v>
      </c>
      <c r="D15" s="33" t="str">
        <f>VLOOKUP($B15,Startlist!$A$2:$D$101,4,FALSE)</f>
        <v>Campos Cycling Team</v>
      </c>
      <c r="E15" s="40">
        <v>34</v>
      </c>
    </row>
    <row r="16" spans="1:5">
      <c r="A16" s="40">
        <v>14</v>
      </c>
      <c r="B16" s="40">
        <v>156</v>
      </c>
      <c r="C16" s="33" t="str">
        <f>VLOOKUP($B16,Startlist!$A$2:$F$101,6,FALSE)</f>
        <v>Sam, MOBBERLEY</v>
      </c>
      <c r="D16" s="33" t="str">
        <f>VLOOKUP($B16,Startlist!$A$2:$D$101,4,FALSE)</f>
        <v>McDonalds Downunder</v>
      </c>
      <c r="E16" s="40">
        <v>33</v>
      </c>
    </row>
    <row r="17" spans="1:7">
      <c r="A17" s="40">
        <v>15</v>
      </c>
      <c r="B17" s="40">
        <v>22</v>
      </c>
      <c r="C17" s="33" t="str">
        <f>VLOOKUP($B17,Startlist!$A$2:$F$101,6,FALSE)</f>
        <v>Brendon, BRAUER</v>
      </c>
      <c r="D17" s="33" t="str">
        <f>VLOOKUP($B17,Startlist!$A$2:$D$101,4,FALSE)</f>
        <v>Living Here Cycling Team Powered by Sedgman and Hitachi</v>
      </c>
      <c r="E17" s="40">
        <v>32</v>
      </c>
    </row>
    <row r="18" spans="1:7">
      <c r="A18" s="40">
        <v>16</v>
      </c>
      <c r="B18" s="40">
        <v>111</v>
      </c>
      <c r="C18" s="33" t="str">
        <f>VLOOKUP($B18,Startlist!$A$2:$F$101,6,FALSE)</f>
        <v>David, MELVILLE</v>
      </c>
      <c r="D18" s="33" t="str">
        <f>VLOOKUP($B18,Startlist!$A$2:$D$101,4,FALSE)</f>
        <v>Data#3 Cisco p/b Scody</v>
      </c>
      <c r="E18" s="40">
        <v>31</v>
      </c>
    </row>
    <row r="19" spans="1:7">
      <c r="A19" s="40">
        <v>17</v>
      </c>
      <c r="B19" s="40">
        <v>144</v>
      </c>
      <c r="C19" s="33" t="str">
        <f>VLOOKUP($B19,Startlist!$A$2:$F$101,6,FALSE)</f>
        <v>Craig, CORE</v>
      </c>
      <c r="D19" s="33" t="str">
        <f>VLOOKUP($B19,Startlist!$A$2:$D$101,4,FALSE)</f>
        <v>Intervelo p/b Fitzroy Island</v>
      </c>
      <c r="E19" s="40">
        <v>30</v>
      </c>
    </row>
    <row r="20" spans="1:7" s="39" customFormat="1">
      <c r="A20" s="40">
        <v>18</v>
      </c>
      <c r="B20" s="40">
        <v>157</v>
      </c>
      <c r="C20" s="33" t="str">
        <f>VLOOKUP($B20,Startlist!$A$2:$F$101,6,FALSE)</f>
        <v>Aden, DE JAGER</v>
      </c>
      <c r="D20" s="33" t="str">
        <f>VLOOKUP($B20,Startlist!$A$2:$D$101,4,FALSE)</f>
        <v>McDonalds Downunder</v>
      </c>
      <c r="E20" s="40">
        <v>29</v>
      </c>
      <c r="F20" s="22"/>
    </row>
    <row r="21" spans="1:7">
      <c r="A21" s="40">
        <v>19</v>
      </c>
      <c r="B21" s="40">
        <v>105</v>
      </c>
      <c r="C21" s="33" t="str">
        <f>VLOOKUP($B21,Startlist!$A$2:$F$101,6,FALSE)</f>
        <v>Alex, QUIRK</v>
      </c>
      <c r="D21" s="33" t="str">
        <f>VLOOKUP($B21,Startlist!$A$2:$D$101,4,FALSE)</f>
        <v>Balmoral Elite Team sponsored by O'Donnel Legal and EPIC Assist</v>
      </c>
      <c r="E21" s="40">
        <v>28</v>
      </c>
    </row>
    <row r="22" spans="1:7">
      <c r="A22" s="40">
        <v>20</v>
      </c>
      <c r="B22" s="40">
        <v>73</v>
      </c>
      <c r="C22" s="33" t="str">
        <f>VLOOKUP($B22,Startlist!$A$2:$F$101,6,FALSE)</f>
        <v>Manolo, ZANELLA</v>
      </c>
      <c r="D22" s="33" t="str">
        <f>VLOOKUP($B22,Startlist!$A$2:$D$101,4,FALSE)</f>
        <v>Campos Cycling Team</v>
      </c>
      <c r="E22" s="40">
        <v>27</v>
      </c>
    </row>
    <row r="23" spans="1:7">
      <c r="A23" s="40">
        <v>21</v>
      </c>
      <c r="B23" s="40">
        <v>143</v>
      </c>
      <c r="C23" s="33" t="str">
        <f>VLOOKUP($B23,Startlist!$A$2:$F$101,6,FALSE)</f>
        <v>Lee, MASTERS</v>
      </c>
      <c r="D23" s="33" t="str">
        <f>VLOOKUP($B23,Startlist!$A$2:$D$101,4,FALSE)</f>
        <v>Intervelo p/b Fitzroy Island</v>
      </c>
      <c r="E23" s="40">
        <v>26</v>
      </c>
    </row>
    <row r="24" spans="1:7">
      <c r="A24" s="40">
        <v>22</v>
      </c>
      <c r="B24" s="40">
        <v>103</v>
      </c>
      <c r="C24" s="33" t="str">
        <f>VLOOKUP($B24,Startlist!$A$2:$F$101,6,FALSE)</f>
        <v>Calan, WHITE</v>
      </c>
      <c r="D24" s="33" t="str">
        <f>VLOOKUP($B24,Startlist!$A$2:$D$101,4,FALSE)</f>
        <v>Balmoral Elite Team sponsored by O'Donnel Legal and EPIC Assist</v>
      </c>
      <c r="E24" s="40">
        <v>25</v>
      </c>
    </row>
    <row r="25" spans="1:7">
      <c r="A25" s="40">
        <v>23</v>
      </c>
      <c r="B25" s="40">
        <v>148</v>
      </c>
      <c r="C25" s="33" t="str">
        <f>VLOOKUP($B25,Startlist!$A$2:$F$101,6,FALSE)</f>
        <v>William, GEORGESON</v>
      </c>
      <c r="D25" s="33" t="str">
        <f>VLOOKUP($B25,Startlist!$A$2:$D$101,4,FALSE)</f>
        <v>Intervelo p/b Fitzroy Island</v>
      </c>
      <c r="E25" s="40">
        <v>24</v>
      </c>
    </row>
    <row r="26" spans="1:7">
      <c r="A26" s="40">
        <v>24</v>
      </c>
      <c r="B26" s="40">
        <v>158</v>
      </c>
      <c r="C26" s="33" t="str">
        <f>VLOOKUP($B26,Startlist!$A$2:$F$101,6,FALSE)</f>
        <v>Troy, HERFOSS</v>
      </c>
      <c r="D26" s="33" t="str">
        <f>VLOOKUP($B26,Startlist!$A$2:$D$101,4,FALSE)</f>
        <v>McDonalds Downunder</v>
      </c>
      <c r="E26" s="40">
        <v>23</v>
      </c>
    </row>
    <row r="27" spans="1:7">
      <c r="A27" s="40">
        <v>25</v>
      </c>
      <c r="B27" s="40">
        <v>112</v>
      </c>
      <c r="C27" s="33" t="str">
        <f>VLOOKUP($B27,Startlist!$A$2:$F$101,6,FALSE)</f>
        <v>Alex, GRUNKE</v>
      </c>
      <c r="D27" s="33" t="str">
        <f>VLOOKUP($B27,Startlist!$A$2:$D$101,4,FALSE)</f>
        <v>Data#3 Cisco p/b Scody</v>
      </c>
      <c r="E27" s="40">
        <v>22</v>
      </c>
    </row>
    <row r="28" spans="1:7">
      <c r="A28" s="40">
        <v>26</v>
      </c>
      <c r="B28" s="40">
        <v>31</v>
      </c>
      <c r="C28" s="33" t="str">
        <f>VLOOKUP($B28,Startlist!$A$2:$F$101,6,FALSE)</f>
        <v>Jesse, KERRISON</v>
      </c>
      <c r="D28" s="33" t="str">
        <f>VLOOKUP($B28,Startlist!$A$2:$D$101,4,FALSE)</f>
        <v>Giant Rockhampton</v>
      </c>
      <c r="E28" s="40">
        <v>21</v>
      </c>
    </row>
    <row r="29" spans="1:7">
      <c r="A29" s="40">
        <v>27</v>
      </c>
      <c r="B29" s="40">
        <v>15</v>
      </c>
      <c r="C29" s="33" t="str">
        <f>VLOOKUP($B29,Startlist!$A$2:$F$101,6,FALSE)</f>
        <v>Joshua, BEIKOFF</v>
      </c>
      <c r="D29" s="33" t="str">
        <f>VLOOKUP($B29,Startlist!$A$2:$D$101,4,FALSE)</f>
        <v>Mipela Geo Solutions Altitude Race Team</v>
      </c>
      <c r="E29" s="40">
        <v>20</v>
      </c>
    </row>
    <row r="30" spans="1:7">
      <c r="A30" s="40">
        <v>28</v>
      </c>
      <c r="B30" s="40">
        <v>79</v>
      </c>
      <c r="C30" s="33" t="str">
        <f>VLOOKUP($B30,Startlist!$A$2:$F$101,6,FALSE)</f>
        <v>Brad, FOX</v>
      </c>
      <c r="D30" s="33" t="str">
        <f>VLOOKUP($B30,Startlist!$A$2:$D$101,4,FALSE)</f>
        <v>Campos Cycling Team</v>
      </c>
      <c r="E30" s="40">
        <v>19</v>
      </c>
    </row>
    <row r="31" spans="1:7">
      <c r="A31" s="40">
        <v>29</v>
      </c>
      <c r="B31" s="40">
        <v>16</v>
      </c>
      <c r="C31" s="33" t="str">
        <f>VLOOKUP($B31,Startlist!$A$2:$F$101,6,FALSE)</f>
        <v>Calem, WILCOX</v>
      </c>
      <c r="D31" s="33" t="str">
        <f>VLOOKUP($B31,Startlist!$A$2:$D$101,4,FALSE)</f>
        <v>Mipela Geo Solutions Altitude Race Team</v>
      </c>
      <c r="E31" s="40">
        <v>18</v>
      </c>
      <c r="G31" s="10"/>
    </row>
    <row r="32" spans="1:7">
      <c r="A32" s="40">
        <v>30</v>
      </c>
      <c r="B32" s="40">
        <v>61</v>
      </c>
      <c r="C32" s="33" t="str">
        <f>VLOOKUP($B32,Startlist!$A$2:$F$101,6,FALSE)</f>
        <v>Kurtis, BRENT</v>
      </c>
      <c r="D32" s="33" t="str">
        <f>VLOOKUP($B32,Startlist!$A$2:$D$101,4,FALSE)</f>
        <v>Cobra9 Intebuild Racing</v>
      </c>
      <c r="E32" s="40">
        <v>17</v>
      </c>
      <c r="G32" s="10"/>
    </row>
    <row r="33" spans="1:7">
      <c r="A33" s="40">
        <v>31</v>
      </c>
      <c r="B33" s="40">
        <v>126</v>
      </c>
      <c r="C33" s="33" t="str">
        <f>VLOOKUP($B33,Startlist!$A$2:$F$101,6,FALSE)</f>
        <v>Henry, LEEF</v>
      </c>
      <c r="D33" s="33" t="str">
        <f>VLOOKUP($B33,Startlist!$A$2:$D$101,4,FALSE)</f>
        <v>Podium Life p/b Espresso Garage</v>
      </c>
      <c r="E33" s="40">
        <v>5</v>
      </c>
      <c r="G33" s="10"/>
    </row>
    <row r="34" spans="1:7">
      <c r="A34" s="40">
        <v>32</v>
      </c>
      <c r="B34" s="40">
        <v>1</v>
      </c>
      <c r="C34" s="33" t="str">
        <f>VLOOKUP($B34,Startlist!$A$2:$F$101,6,FALSE)</f>
        <v>Daniel, LUKE</v>
      </c>
      <c r="D34" s="33" t="str">
        <f>VLOOKUP($B34,Startlist!$A$2:$D$101,4,FALSE)</f>
        <v>Procella Sports p/b Jumbo Interactive</v>
      </c>
      <c r="E34" s="40">
        <v>5</v>
      </c>
      <c r="G34" s="10"/>
    </row>
    <row r="35" spans="1:7">
      <c r="A35" s="40">
        <v>33</v>
      </c>
      <c r="B35" s="40">
        <v>20</v>
      </c>
      <c r="C35" s="33" t="str">
        <f>VLOOKUP($B35,Startlist!$A$2:$F$101,6,FALSE)</f>
        <v>Cade, WASS</v>
      </c>
      <c r="D35" s="33" t="str">
        <f>VLOOKUP($B35,Startlist!$A$2:$D$101,4,FALSE)</f>
        <v>Mipela Geo Solutions Altitude Race Team</v>
      </c>
      <c r="E35" s="40">
        <v>5</v>
      </c>
      <c r="G35" s="10"/>
    </row>
    <row r="36" spans="1:7">
      <c r="A36" s="40">
        <v>34</v>
      </c>
      <c r="B36" s="40">
        <v>108</v>
      </c>
      <c r="C36" s="33" t="str">
        <f>VLOOKUP($B36,Startlist!$A$2:$F$101,6,FALSE)</f>
        <v>Gilbert, GUTOWSKI</v>
      </c>
      <c r="D36" s="33" t="str">
        <f>VLOOKUP($B36,Startlist!$A$2:$D$101,4,FALSE)</f>
        <v>Balmoral Elite Team sponsored by O'Donnel Legal and EPIC Assist</v>
      </c>
      <c r="E36" s="40">
        <v>5</v>
      </c>
    </row>
    <row r="37" spans="1:7">
      <c r="A37" s="40">
        <v>35</v>
      </c>
      <c r="B37" s="40">
        <v>54</v>
      </c>
      <c r="C37" s="33" t="str">
        <f>VLOOKUP($B37,Startlist!$A$2:$F$101,6,FALSE)</f>
        <v>Michael, CURLEY</v>
      </c>
      <c r="D37" s="33" t="str">
        <f>VLOOKUP($B37,Startlist!$A$2:$D$101,4,FALSE)</f>
        <v>Colliers Racing</v>
      </c>
      <c r="E37" s="40">
        <v>5</v>
      </c>
    </row>
    <row r="38" spans="1:7">
      <c r="A38" s="40">
        <v>36</v>
      </c>
      <c r="B38" s="40">
        <v>294</v>
      </c>
      <c r="C38" s="33" t="str">
        <f>VLOOKUP($B38,Startlist!$A$2:$F$101,6,FALSE)</f>
        <v>Tim, LOFTHOUSE</v>
      </c>
      <c r="D38" s="33" t="str">
        <f>VLOOKUP($B38,Startlist!$A$2:$D$101,4,FALSE)</f>
        <v>Giant Rockhampton (GUEST RIDER)</v>
      </c>
      <c r="E38" s="40">
        <v>0</v>
      </c>
    </row>
    <row r="39" spans="1:7">
      <c r="A39" s="40">
        <v>37</v>
      </c>
      <c r="B39" s="40">
        <v>7</v>
      </c>
      <c r="C39" s="33" t="str">
        <f>VLOOKUP($B39,Startlist!$A$2:$F$101,6,FALSE)</f>
        <v>Ryan, WILSON</v>
      </c>
      <c r="D39" s="33" t="str">
        <f>VLOOKUP($B39,Startlist!$A$2:$D$101,4,FALSE)</f>
        <v>Procella Sports p/b Jumbo Interactive</v>
      </c>
      <c r="E39" s="40">
        <v>5</v>
      </c>
    </row>
    <row r="40" spans="1:7" s="39" customFormat="1">
      <c r="A40" s="40">
        <v>38</v>
      </c>
      <c r="B40" s="40">
        <v>122</v>
      </c>
      <c r="C40" s="33" t="str">
        <f>VLOOKUP($B40,Startlist!$A$2:$F$101,6,FALSE)</f>
        <v>Ryan, MACNICOL</v>
      </c>
      <c r="D40" s="33" t="str">
        <f>VLOOKUP($B40,Startlist!$A$2:$D$101,4,FALSE)</f>
        <v>Podium Life p/b Espresso Garage</v>
      </c>
      <c r="E40" s="40">
        <v>5</v>
      </c>
      <c r="F40" s="22"/>
    </row>
    <row r="41" spans="1:7">
      <c r="A41" s="40">
        <v>39</v>
      </c>
      <c r="B41" s="40">
        <v>23</v>
      </c>
      <c r="C41" s="33" t="str">
        <f>VLOOKUP($B41,Startlist!$A$2:$F$101,6,FALSE)</f>
        <v>Nixon, BRAUER</v>
      </c>
      <c r="D41" s="33" t="str">
        <f>VLOOKUP($B41,Startlist!$A$2:$D$101,4,FALSE)</f>
        <v>Living Here Cycling Team Powered by Sedgman and Hitachi</v>
      </c>
      <c r="E41" s="40">
        <v>5</v>
      </c>
    </row>
    <row r="42" spans="1:7">
      <c r="A42" s="40">
        <v>40</v>
      </c>
      <c r="B42" s="40">
        <v>95</v>
      </c>
      <c r="C42" s="33" t="str">
        <f>VLOOKUP($B42,Startlist!$A$2:$F$101,6,FALSE)</f>
        <v>Paul, ANDREWS</v>
      </c>
      <c r="D42" s="33" t="str">
        <f>VLOOKUP($B42,Startlist!$A$2:$D$101,4,FALSE)</f>
        <v>QSM Racing</v>
      </c>
      <c r="E42" s="40">
        <v>5</v>
      </c>
    </row>
    <row r="43" spans="1:7">
      <c r="A43" s="40">
        <v>41</v>
      </c>
      <c r="B43" s="40">
        <v>133</v>
      </c>
      <c r="C43" s="33" t="str">
        <f>VLOOKUP($B43,Startlist!$A$2:$F$101,6,FALSE)</f>
        <v>Richard, BROWNHILL</v>
      </c>
      <c r="D43" s="33" t="str">
        <f>VLOOKUP($B43,Startlist!$A$2:$D$101,4,FALSE)</f>
        <v>Hamilton Wheelers Elite Team</v>
      </c>
      <c r="E43" s="40">
        <v>5</v>
      </c>
    </row>
    <row r="44" spans="1:7">
      <c r="A44" s="40">
        <v>42</v>
      </c>
      <c r="B44" s="40">
        <v>21</v>
      </c>
      <c r="C44" s="33" t="str">
        <f>VLOOKUP($B44,Startlist!$A$2:$F$101,6,FALSE)</f>
        <v>Kyle, MARWOOD</v>
      </c>
      <c r="D44" s="33" t="str">
        <f>VLOOKUP($B44,Startlist!$A$2:$D$101,4,FALSE)</f>
        <v>Living Here Cycling Team Powered by Sedgman and Hitachi</v>
      </c>
      <c r="E44" s="40">
        <v>5</v>
      </c>
    </row>
    <row r="45" spans="1:7">
      <c r="A45" s="40">
        <v>43</v>
      </c>
      <c r="B45" s="40">
        <v>44</v>
      </c>
      <c r="C45" s="33" t="str">
        <f>VLOOKUP($B45,Startlist!$A$2:$F$101,6,FALSE)</f>
        <v>David, MCADAM</v>
      </c>
      <c r="D45" s="33" t="str">
        <f>VLOOKUP($B45,Startlist!$A$2:$D$101,4,FALSE)</f>
        <v>Erdinger Alkoholfrei - fiets Apparel Cycling Team</v>
      </c>
      <c r="E45" s="40">
        <v>5</v>
      </c>
    </row>
    <row r="46" spans="1:7">
      <c r="A46" s="40">
        <v>44</v>
      </c>
      <c r="B46" s="40">
        <v>74</v>
      </c>
      <c r="C46" s="33" t="str">
        <f>VLOOKUP($B46,Startlist!$A$2:$F$101,6,FALSE)</f>
        <v>Chris, MYATT</v>
      </c>
      <c r="D46" s="33" t="str">
        <f>VLOOKUP($B46,Startlist!$A$2:$D$101,4,FALSE)</f>
        <v>Campos Cycling Team</v>
      </c>
      <c r="E46" s="40">
        <v>5</v>
      </c>
    </row>
    <row r="47" spans="1:7" s="39" customFormat="1">
      <c r="A47" s="40">
        <v>45</v>
      </c>
      <c r="B47" s="40">
        <v>5</v>
      </c>
      <c r="C47" s="33" t="str">
        <f>VLOOKUP($B47,Startlist!$A$2:$F$101,6,FALSE)</f>
        <v>Alexander, MENA</v>
      </c>
      <c r="D47" s="33" t="str">
        <f>VLOOKUP($B47,Startlist!$A$2:$D$101,4,FALSE)</f>
        <v>Procella Sports p/b Jumbo Interactive</v>
      </c>
      <c r="E47" s="40">
        <v>5</v>
      </c>
      <c r="F47" s="22"/>
    </row>
    <row r="48" spans="1:7">
      <c r="A48" s="40">
        <v>46</v>
      </c>
      <c r="B48" s="40">
        <v>104</v>
      </c>
      <c r="C48" s="33" t="str">
        <f>VLOOKUP($B48,Startlist!$A$2:$F$101,6,FALSE)</f>
        <v>Tom, HODGE</v>
      </c>
      <c r="D48" s="33" t="str">
        <f>VLOOKUP($B48,Startlist!$A$2:$D$101,4,FALSE)</f>
        <v>Balmoral Elite Team sponsored by O'Donnel Legal and EPIC Assist</v>
      </c>
      <c r="E48" s="40">
        <v>5</v>
      </c>
    </row>
    <row r="49" spans="1:5">
      <c r="A49" s="40">
        <v>47</v>
      </c>
      <c r="B49" s="40">
        <v>65</v>
      </c>
      <c r="C49" s="33" t="str">
        <f>VLOOKUP($B49,Startlist!$A$2:$F$101,6,FALSE)</f>
        <v>Adam, WHITE</v>
      </c>
      <c r="D49" s="33" t="str">
        <f>VLOOKUP($B49,Startlist!$A$2:$D$101,4,FALSE)</f>
        <v>Cobra9 Intebuild Racing</v>
      </c>
      <c r="E49" s="40">
        <v>5</v>
      </c>
    </row>
    <row r="50" spans="1:5">
      <c r="A50" s="40">
        <v>48</v>
      </c>
      <c r="B50" s="40">
        <v>159</v>
      </c>
      <c r="C50" s="33" t="str">
        <f>VLOOKUP($B50,Startlist!$A$2:$F$101,6,FALSE)</f>
        <v>Lindsay, LAWRY</v>
      </c>
      <c r="D50" s="33" t="str">
        <f>VLOOKUP($B50,Startlist!$A$2:$D$101,4,FALSE)</f>
        <v>McDonalds Downunder</v>
      </c>
      <c r="E50" s="40">
        <v>5</v>
      </c>
    </row>
    <row r="51" spans="1:5">
      <c r="A51" s="40">
        <v>49</v>
      </c>
      <c r="B51" s="40">
        <v>77</v>
      </c>
      <c r="C51" s="33" t="str">
        <f>VLOOKUP($B51,Startlist!$A$2:$F$101,6,FALSE)</f>
        <v>Mitch, SUTTON</v>
      </c>
      <c r="D51" s="33" t="str">
        <f>VLOOKUP($B51,Startlist!$A$2:$D$101,4,FALSE)</f>
        <v>Campos Cycling Team</v>
      </c>
      <c r="E51" s="40">
        <v>5</v>
      </c>
    </row>
    <row r="52" spans="1:5">
      <c r="A52" s="40">
        <v>50</v>
      </c>
      <c r="B52" s="40">
        <v>106</v>
      </c>
      <c r="C52" s="33" t="str">
        <f>VLOOKUP($B52,Startlist!$A$2:$F$101,6,FALSE)</f>
        <v>Lachlan, FEARON</v>
      </c>
      <c r="D52" s="33" t="str">
        <f>VLOOKUP($B52,Startlist!$A$2:$D$101,4,FALSE)</f>
        <v>Balmoral Elite Team sponsored by O'Donnel Legal and EPIC Assist</v>
      </c>
      <c r="E52" s="40">
        <v>5</v>
      </c>
    </row>
    <row r="53" spans="1:5">
      <c r="A53" s="40">
        <v>51</v>
      </c>
      <c r="B53" s="40">
        <v>296</v>
      </c>
      <c r="C53" s="33" t="str">
        <f>VLOOKUP($B53,Startlist!$A$2:$F$101,6,FALSE)</f>
        <v>Nicholas, LEONARD</v>
      </c>
      <c r="D53" s="33" t="str">
        <f>VLOOKUP($B53,Startlist!$A$2:$D$101,4,FALSE)</f>
        <v>Brisbane Camperland (GUEST RIDER)</v>
      </c>
      <c r="E53" s="40">
        <v>0</v>
      </c>
    </row>
    <row r="54" spans="1:5">
      <c r="A54" s="40">
        <v>52</v>
      </c>
      <c r="B54" s="40">
        <v>99</v>
      </c>
      <c r="C54" s="33" t="str">
        <f>VLOOKUP($B54,Startlist!$A$2:$F$101,6,FALSE)</f>
        <v>Mark, RICHARDSON</v>
      </c>
      <c r="D54" s="33" t="str">
        <f>VLOOKUP($B54,Startlist!$A$2:$D$101,4,FALSE)</f>
        <v>QSM Racing</v>
      </c>
      <c r="E54" s="40">
        <v>5</v>
      </c>
    </row>
    <row r="55" spans="1:5">
      <c r="A55" s="40">
        <v>53</v>
      </c>
      <c r="B55" s="40">
        <v>64</v>
      </c>
      <c r="C55" s="33" t="str">
        <f>VLOOKUP($B55,Startlist!$A$2:$F$101,6,FALSE)</f>
        <v>Dugald, MACARTHUR</v>
      </c>
      <c r="D55" s="33" t="str">
        <f>VLOOKUP($B55,Startlist!$A$2:$D$101,4,FALSE)</f>
        <v>Cobra9 Intebuild Racing</v>
      </c>
      <c r="E55" s="40">
        <v>5</v>
      </c>
    </row>
    <row r="56" spans="1:5">
      <c r="A56" s="40">
        <v>54</v>
      </c>
      <c r="B56" s="10">
        <v>32</v>
      </c>
      <c r="C56" s="33" t="str">
        <f>VLOOKUP($B56,Startlist!$A$2:$F$101,6,FALSE)</f>
        <v>Alex, WOHLER</v>
      </c>
      <c r="D56" s="33" t="str">
        <f>VLOOKUP($B56,Startlist!$A$2:$D$101,4,FALSE)</f>
        <v>Giant Rockhampton</v>
      </c>
      <c r="E56" s="40">
        <v>5</v>
      </c>
    </row>
    <row r="57" spans="1:5">
      <c r="A57" s="40">
        <v>55</v>
      </c>
      <c r="B57" s="10">
        <v>56</v>
      </c>
      <c r="C57" s="33" t="str">
        <f>VLOOKUP($B57,Startlist!$A$2:$F$101,6,FALSE)</f>
        <v>Pete, COLLINS</v>
      </c>
      <c r="D57" s="33" t="str">
        <f>VLOOKUP($B57,Startlist!$A$2:$D$101,4,FALSE)</f>
        <v>Colliers Racing</v>
      </c>
      <c r="E57" s="40">
        <v>5</v>
      </c>
    </row>
    <row r="58" spans="1:5">
      <c r="A58" s="40">
        <v>56</v>
      </c>
      <c r="B58" s="10">
        <v>27</v>
      </c>
      <c r="C58" s="33" t="str">
        <f>VLOOKUP($B58,Startlist!$A$2:$F$101,6,FALSE)</f>
        <v>Jarrod, SAMPSON</v>
      </c>
      <c r="D58" s="33" t="str">
        <f>VLOOKUP($B58,Startlist!$A$2:$D$101,4,FALSE)</f>
        <v>Living Here Cycling Team Powered by Sedgman and Hitachi</v>
      </c>
      <c r="E58" s="40">
        <v>5</v>
      </c>
    </row>
    <row r="59" spans="1:5">
      <c r="A59" s="40">
        <v>57</v>
      </c>
      <c r="B59" s="10">
        <v>146</v>
      </c>
      <c r="C59" s="33" t="str">
        <f>VLOOKUP($B59,Startlist!$A$2:$F$101,6,FALSE)</f>
        <v>Ales, CLAIRS</v>
      </c>
      <c r="D59" s="33" t="str">
        <f>VLOOKUP($B59,Startlist!$A$2:$D$101,4,FALSE)</f>
        <v>Intervelo p/b Fitzroy Island</v>
      </c>
      <c r="E59" s="40">
        <v>5</v>
      </c>
    </row>
    <row r="60" spans="1:5">
      <c r="A60" s="40">
        <v>58</v>
      </c>
      <c r="B60" s="10">
        <v>52</v>
      </c>
      <c r="C60" s="33" t="str">
        <f>VLOOKUP($B60,Startlist!$A$2:$F$101,6,FALSE)</f>
        <v>Trent, WEST</v>
      </c>
      <c r="D60" s="33" t="str">
        <f>VLOOKUP($B60,Startlist!$A$2:$D$101,4,FALSE)</f>
        <v>Colliers Racing</v>
      </c>
      <c r="E60" s="40">
        <v>5</v>
      </c>
    </row>
    <row r="61" spans="1:5">
      <c r="A61" s="40">
        <v>59</v>
      </c>
      <c r="B61" s="10">
        <v>41</v>
      </c>
      <c r="C61" s="33" t="str">
        <f>VLOOKUP($B61,Startlist!$A$2:$F$101,6,FALSE)</f>
        <v>Mitch, HAWLEY</v>
      </c>
      <c r="D61" s="33" t="str">
        <f>VLOOKUP($B61,Startlist!$A$2:$D$101,4,FALSE)</f>
        <v>Erdinger Alkoholfrei - fiets Apparel Cycling Team</v>
      </c>
      <c r="E61" s="40">
        <v>5</v>
      </c>
    </row>
    <row r="62" spans="1:5">
      <c r="A62" s="40">
        <v>60</v>
      </c>
      <c r="B62" s="10">
        <v>131</v>
      </c>
      <c r="C62" s="33" t="str">
        <f>VLOOKUP($B62,Startlist!$A$2:$F$101,6,FALSE)</f>
        <v>Ian, JOHNSTON</v>
      </c>
      <c r="D62" s="33" t="str">
        <f>VLOOKUP($B62,Startlist!$A$2:$D$101,4,FALSE)</f>
        <v>Hamilton Wheelers Elite Team</v>
      </c>
      <c r="E62" s="40">
        <v>5</v>
      </c>
    </row>
    <row r="63" spans="1:5">
      <c r="A63" s="40">
        <v>61</v>
      </c>
      <c r="B63" s="10">
        <v>51</v>
      </c>
      <c r="C63" s="33" t="str">
        <f>VLOOKUP($B63,Startlist!$A$2:$F$101,6,FALSE)</f>
        <v>Richard, MACAVOY</v>
      </c>
      <c r="D63" s="33" t="str">
        <f>VLOOKUP($B63,Startlist!$A$2:$D$101,4,FALSE)</f>
        <v>Colliers Racing</v>
      </c>
      <c r="E63" s="40">
        <v>5</v>
      </c>
    </row>
    <row r="64" spans="1:5">
      <c r="A64" s="40">
        <v>62</v>
      </c>
      <c r="B64" s="10">
        <v>29</v>
      </c>
      <c r="C64" s="33" t="str">
        <f>VLOOKUP($B64,Startlist!$A$2:$F$101,6,FALSE)</f>
        <v>Scott, MANNING</v>
      </c>
      <c r="D64" s="33" t="str">
        <f>VLOOKUP($B64,Startlist!$A$2:$D$101,4,FALSE)</f>
        <v>Living Here Cycling Team Powered by Sedgman and Hitachi</v>
      </c>
      <c r="E64" s="40">
        <v>5</v>
      </c>
    </row>
    <row r="65" spans="1:5">
      <c r="A65" s="40">
        <v>63</v>
      </c>
      <c r="B65" s="10">
        <v>160</v>
      </c>
      <c r="C65" s="33" t="str">
        <f>VLOOKUP($B65,Startlist!$A$2:$F$101,6,FALSE)</f>
        <v>Amarni, DRAKE</v>
      </c>
      <c r="D65" s="33" t="str">
        <f>VLOOKUP($B65,Startlist!$A$2:$D$101,4,FALSE)</f>
        <v>McDonalds Downunder</v>
      </c>
      <c r="E65" s="40">
        <v>5</v>
      </c>
    </row>
    <row r="66" spans="1:5">
      <c r="A66" s="40">
        <v>64</v>
      </c>
      <c r="B66" s="10">
        <v>17</v>
      </c>
      <c r="C66" s="33" t="str">
        <f>VLOOKUP($B66,Startlist!$A$2:$F$101,6,FALSE)</f>
        <v>Mark, RENDER</v>
      </c>
      <c r="D66" s="33" t="str">
        <f>VLOOKUP($B66,Startlist!$A$2:$D$101,4,FALSE)</f>
        <v>Mipela Geo Solutions Altitude Race Team</v>
      </c>
      <c r="E66" s="40">
        <v>5</v>
      </c>
    </row>
    <row r="67" spans="1:5">
      <c r="A67" s="40">
        <v>65</v>
      </c>
      <c r="B67" s="10">
        <v>96</v>
      </c>
      <c r="C67" s="33" t="str">
        <f>VLOOKUP($B67,Startlist!$A$2:$F$101,6,FALSE)</f>
        <v>Bryan, CRISPIN</v>
      </c>
      <c r="D67" s="33" t="str">
        <f>VLOOKUP($B67,Startlist!$A$2:$D$101,4,FALSE)</f>
        <v>QSM Racing</v>
      </c>
      <c r="E67" s="40">
        <v>5</v>
      </c>
    </row>
    <row r="68" spans="1:5">
      <c r="A68" s="40">
        <v>66</v>
      </c>
      <c r="B68" s="10">
        <v>89</v>
      </c>
      <c r="C68" s="33" t="str">
        <f>VLOOKUP($B68,Startlist!$A$2:$F$101,6,FALSE)</f>
        <v>Brett, O'DOHERTY</v>
      </c>
      <c r="D68" s="33" t="str">
        <f>VLOOKUP($B68,Startlist!$A$2:$D$101,4,FALSE)</f>
        <v>Moreton Bay Cycling Club</v>
      </c>
      <c r="E68" s="40">
        <v>5</v>
      </c>
    </row>
    <row r="69" spans="1:5">
      <c r="A69" s="40">
        <v>67</v>
      </c>
      <c r="B69" s="10">
        <v>140</v>
      </c>
      <c r="C69" s="33" t="str">
        <f>VLOOKUP($B69,Startlist!$A$2:$F$101,6,FALSE)</f>
        <v>Murray, MCCLYMONT</v>
      </c>
      <c r="D69" s="33" t="str">
        <f>VLOOKUP($B69,Startlist!$A$2:$D$101,4,FALSE)</f>
        <v>Hamilton Wheelers Elite Team</v>
      </c>
      <c r="E69" s="40">
        <v>5</v>
      </c>
    </row>
    <row r="70" spans="1:5">
      <c r="A70" s="40">
        <v>68</v>
      </c>
      <c r="B70" s="10">
        <v>171</v>
      </c>
      <c r="C70" s="33" t="str">
        <f>VLOOKUP($B70,Startlist!$A$2:$F$101,6,FALSE)</f>
        <v>Matthew, MURRAY</v>
      </c>
      <c r="D70" s="33" t="str">
        <f>VLOOKUP($B70,Startlist!$A$2:$D$101,4,FALSE)</f>
        <v>Champion System</v>
      </c>
      <c r="E70" s="40">
        <v>5</v>
      </c>
    </row>
    <row r="71" spans="1:5">
      <c r="A71" s="40">
        <v>69</v>
      </c>
      <c r="B71" s="10">
        <v>63</v>
      </c>
      <c r="C71" s="33" t="str">
        <f>VLOOKUP($B71,Startlist!$A$2:$F$101,6,FALSE)</f>
        <v>Nathan, WHITE</v>
      </c>
      <c r="D71" s="33" t="str">
        <f>VLOOKUP($B71,Startlist!$A$2:$D$101,4,FALSE)</f>
        <v>Cobra9 Intebuild Racing</v>
      </c>
      <c r="E71" s="40">
        <v>5</v>
      </c>
    </row>
    <row r="72" spans="1:5">
      <c r="A72" s="40">
        <v>70</v>
      </c>
      <c r="B72" s="10">
        <v>175</v>
      </c>
      <c r="C72" s="33" t="str">
        <f>VLOOKUP($B72,Startlist!$A$2:$F$101,6,FALSE)</f>
        <v>Adam, GLEGG</v>
      </c>
      <c r="D72" s="33" t="str">
        <f>VLOOKUP($B72,Startlist!$A$2:$D$101,4,FALSE)</f>
        <v>Champion System</v>
      </c>
      <c r="E72" s="40">
        <v>5</v>
      </c>
    </row>
    <row r="73" spans="1:5">
      <c r="A73" s="40">
        <v>71</v>
      </c>
      <c r="B73" s="10">
        <v>134</v>
      </c>
      <c r="C73" s="33" t="str">
        <f>VLOOKUP($B73,Startlist!$A$2:$F$101,6,FALSE)</f>
        <v>Alan, JONES</v>
      </c>
      <c r="D73" s="33" t="str">
        <f>VLOOKUP($B73,Startlist!$A$2:$D$101,4,FALSE)</f>
        <v>Hamilton Wheelers Elite Team</v>
      </c>
      <c r="E73" s="40">
        <v>5</v>
      </c>
    </row>
    <row r="74" spans="1:5">
      <c r="A74" s="40">
        <v>72</v>
      </c>
      <c r="B74" s="10">
        <v>163</v>
      </c>
      <c r="C74" s="33" t="str">
        <f>VLOOKUP($B74,Startlist!$A$2:$F$101,6,FALSE)</f>
        <v>Connor, REARDON</v>
      </c>
      <c r="D74" s="33" t="str">
        <f>VLOOKUP($B74,Startlist!$A$2:$D$101,4,FALSE)</f>
        <v>Brisbane Camperland</v>
      </c>
      <c r="E74" s="40">
        <v>5</v>
      </c>
    </row>
    <row r="75" spans="1:5">
      <c r="A75" s="40">
        <v>73</v>
      </c>
      <c r="B75" s="10">
        <v>55</v>
      </c>
      <c r="C75" s="33" t="str">
        <f>VLOOKUP($B75,Startlist!$A$2:$F$101,6,FALSE)</f>
        <v>Louis, PIJPERS</v>
      </c>
      <c r="D75" s="33" t="str">
        <f>VLOOKUP($B75,Startlist!$A$2:$D$101,4,FALSE)</f>
        <v>Colliers Racing</v>
      </c>
      <c r="E75" s="40">
        <v>5</v>
      </c>
    </row>
    <row r="76" spans="1:5">
      <c r="A76" s="40">
        <v>74</v>
      </c>
      <c r="B76" s="10">
        <v>66</v>
      </c>
      <c r="C76" s="33" t="str">
        <f>VLOOKUP($B76,Startlist!$A$2:$F$101,6,FALSE)</f>
        <v>Matt, ZARANSKI</v>
      </c>
      <c r="D76" s="33" t="str">
        <f>VLOOKUP($B76,Startlist!$A$2:$D$101,4,FALSE)</f>
        <v>Cobra9 Intebuild Racing</v>
      </c>
      <c r="E76" s="40">
        <v>5</v>
      </c>
    </row>
    <row r="77" spans="1:5">
      <c r="A77" s="40">
        <v>75</v>
      </c>
      <c r="B77" s="10">
        <v>295</v>
      </c>
      <c r="C77" s="33" t="str">
        <f>VLOOKUP($B77,Startlist!$A$2:$F$101,6,FALSE)</f>
        <v>Daniel, BROWN</v>
      </c>
      <c r="D77" s="33" t="str">
        <f>VLOOKUP($B77,Startlist!$A$2:$D$101,4,FALSE)</f>
        <v>Moreton Bay Cycling Club (GUEST RIDER)</v>
      </c>
      <c r="E77" s="40">
        <v>0</v>
      </c>
    </row>
    <row r="78" spans="1:5">
      <c r="A78" s="40">
        <v>76</v>
      </c>
      <c r="B78" s="10">
        <v>297</v>
      </c>
      <c r="C78" s="33" t="str">
        <f>VLOOKUP($B78,Startlist!$A$2:$F$101,6,FALSE)</f>
        <v>Isaac, QUADE</v>
      </c>
      <c r="D78" s="33" t="str">
        <f>VLOOKUP($B78,Startlist!$A$2:$D$101,4,FALSE)</f>
        <v>McDonalds Downunder (GUEST RIDER)</v>
      </c>
      <c r="E78" s="40">
        <v>0</v>
      </c>
    </row>
    <row r="79" spans="1:5">
      <c r="A79" s="40">
        <v>77</v>
      </c>
      <c r="B79" s="10">
        <v>33</v>
      </c>
      <c r="C79" s="33" t="str">
        <f>VLOOKUP($B79,Startlist!$A$2:$F$101,6,FALSE)</f>
        <v>Jayden, COPP</v>
      </c>
      <c r="D79" s="33" t="str">
        <f>VLOOKUP($B79,Startlist!$A$2:$D$101,4,FALSE)</f>
        <v>Giant Rockhampton</v>
      </c>
      <c r="E79" s="40">
        <v>5</v>
      </c>
    </row>
    <row r="80" spans="1:5">
      <c r="A80" s="40">
        <v>78</v>
      </c>
      <c r="B80" s="10">
        <v>130</v>
      </c>
      <c r="C80" s="33" t="str">
        <f>VLOOKUP($B80,Startlist!$A$2:$F$101,6,FALSE)</f>
        <v>Shannon, SAXBY</v>
      </c>
      <c r="D80" s="33" t="str">
        <f>VLOOKUP($B80,Startlist!$A$2:$D$101,4,FALSE)</f>
        <v>Podium Life p/b Espresso Garage</v>
      </c>
      <c r="E80" s="40">
        <v>5</v>
      </c>
    </row>
    <row r="81" spans="1:5">
      <c r="A81" s="40">
        <v>79</v>
      </c>
      <c r="B81" s="10">
        <v>150</v>
      </c>
      <c r="C81" s="33" t="str">
        <f>VLOOKUP($B81,Startlist!$A$2:$F$101,6,FALSE)</f>
        <v>Shaun, DOYLE</v>
      </c>
      <c r="D81" s="33" t="str">
        <f>VLOOKUP($B81,Startlist!$A$2:$D$101,4,FALSE)</f>
        <v>Intervelo p/b Fitzroy Island</v>
      </c>
      <c r="E81" s="40">
        <v>5</v>
      </c>
    </row>
    <row r="82" spans="1:5">
      <c r="A82" s="40">
        <v>80</v>
      </c>
      <c r="B82" s="10">
        <v>168</v>
      </c>
      <c r="C82" s="33" t="str">
        <f>VLOOKUP($B82,Startlist!$A$2:$F$101,6,FALSE)</f>
        <v>Cameron, LAYTON</v>
      </c>
      <c r="D82" s="33" t="str">
        <f>VLOOKUP($B82,Startlist!$A$2:$D$101,4,FALSE)</f>
        <v>Brisbane Camperland</v>
      </c>
      <c r="E82" s="40">
        <v>5</v>
      </c>
    </row>
    <row r="83" spans="1:5">
      <c r="A83" s="40">
        <v>81</v>
      </c>
      <c r="B83" s="10">
        <v>78</v>
      </c>
      <c r="C83" s="33" t="str">
        <f>VLOOKUP($B83,Startlist!$A$2:$F$101,6,FALSE)</f>
        <v>Luke, VAN MAANENBERG</v>
      </c>
      <c r="D83" s="33" t="str">
        <f>VLOOKUP($B83,Startlist!$A$2:$D$101,4,FALSE)</f>
        <v>Campos Cycling Team</v>
      </c>
      <c r="E83" s="40">
        <v>5</v>
      </c>
    </row>
    <row r="84" spans="1:5">
      <c r="A84" s="40">
        <v>82</v>
      </c>
      <c r="B84" s="10">
        <v>176</v>
      </c>
      <c r="C84" s="33" t="str">
        <f>VLOOKUP($B84,Startlist!$A$2:$F$102,6,FALSE)</f>
        <v>Nicholas, JOSEY</v>
      </c>
      <c r="D84" s="33" t="str">
        <f>VLOOKUP($B84,Startlist!$A$2:$D$102,4,FALSE)</f>
        <v>Champion System</v>
      </c>
      <c r="E84" s="40">
        <v>5</v>
      </c>
    </row>
    <row r="85" spans="1:5">
      <c r="A85" s="40">
        <v>83</v>
      </c>
      <c r="B85" s="10">
        <v>13</v>
      </c>
      <c r="C85" s="33" t="str">
        <f>VLOOKUP($B85,Startlist!$A$2:$F$101,6,FALSE)</f>
        <v>Brendon, WOODESON</v>
      </c>
      <c r="D85" s="33" t="str">
        <f>VLOOKUP($B85,Startlist!$A$2:$D$101,4,FALSE)</f>
        <v>Mipela Geo Solutions Altitude Race Team</v>
      </c>
      <c r="E85" s="40">
        <v>5</v>
      </c>
    </row>
    <row r="86" spans="1:5">
      <c r="A86" s="40">
        <v>84</v>
      </c>
      <c r="B86" s="10">
        <v>11</v>
      </c>
      <c r="C86" s="33" t="str">
        <f>VLOOKUP($B86,Startlist!$A$2:$F$101,6,FALSE)</f>
        <v>Ric, BAKER</v>
      </c>
      <c r="D86" s="33" t="str">
        <f>VLOOKUP($B86,Startlist!$A$2:$D$101,4,FALSE)</f>
        <v>Mipela Geo Solutions Altitude Race Team</v>
      </c>
      <c r="E86" s="40">
        <v>5</v>
      </c>
    </row>
    <row r="87" spans="1:5">
      <c r="A87" s="40">
        <v>85</v>
      </c>
      <c r="B87" s="10">
        <v>172</v>
      </c>
      <c r="C87" s="33" t="str">
        <f>VLOOKUP($B87,Startlist!$A$2:$F$101,6,FALSE)</f>
        <v>George, SOUTHGATE</v>
      </c>
      <c r="D87" s="33" t="str">
        <f>VLOOKUP($B87,Startlist!$A$2:$D$101,4,FALSE)</f>
        <v>Champion System</v>
      </c>
      <c r="E87" s="40">
        <v>5</v>
      </c>
    </row>
    <row r="88" spans="1:5">
      <c r="A88" s="40">
        <v>86</v>
      </c>
      <c r="B88" s="10">
        <v>38</v>
      </c>
      <c r="C88" s="33" t="str">
        <f>VLOOKUP($B88,Startlist!$A$2:$F$101,6,FALSE)</f>
        <v>Scott, HENSHAW</v>
      </c>
      <c r="D88" s="33" t="str">
        <f>VLOOKUP($B88,Startlist!$A$2:$D$101,4,FALSE)</f>
        <v>Giant Rockhampton</v>
      </c>
      <c r="E88" s="40">
        <v>5</v>
      </c>
    </row>
    <row r="89" spans="1:5">
      <c r="A89" s="40">
        <v>87</v>
      </c>
      <c r="B89" s="10">
        <v>60</v>
      </c>
      <c r="C89" s="33" t="str">
        <f>VLOOKUP($B89,Startlist!$A$2:$F$101,6,FALSE)</f>
        <v>Pedr, HARVEY</v>
      </c>
      <c r="D89" s="33" t="str">
        <f>VLOOKUP($B89,Startlist!$A$2:$D$101,4,FALSE)</f>
        <v>Colliers Racing</v>
      </c>
      <c r="E89" s="40">
        <v>5</v>
      </c>
    </row>
    <row r="90" spans="1:5">
      <c r="A90" s="40">
        <v>88</v>
      </c>
      <c r="B90" s="10">
        <v>129</v>
      </c>
      <c r="C90" s="33" t="str">
        <f>VLOOKUP($B90,Startlist!$A$2:$F$101,6,FALSE)</f>
        <v>Stephen, RASHLEIGH</v>
      </c>
      <c r="D90" s="33" t="str">
        <f>VLOOKUP($B90,Startlist!$A$2:$D$101,4,FALSE)</f>
        <v>Podium Life p/b Espresso Garage</v>
      </c>
      <c r="E90" s="40">
        <v>5</v>
      </c>
    </row>
    <row r="91" spans="1:5">
      <c r="A91" s="40">
        <v>89</v>
      </c>
      <c r="B91" s="10">
        <v>173</v>
      </c>
      <c r="C91" s="33" t="str">
        <f>VLOOKUP($B91,Startlist!$A$2:$F$101,6,FALSE)</f>
        <v>Mark, PIERCE</v>
      </c>
      <c r="D91" s="33" t="str">
        <f>VLOOKUP($B91,Startlist!$A$2:$D$101,4,FALSE)</f>
        <v>Champion System</v>
      </c>
      <c r="E91" s="40">
        <v>5</v>
      </c>
    </row>
    <row r="92" spans="1:5">
      <c r="A92" s="40">
        <v>90</v>
      </c>
      <c r="B92" s="10">
        <v>35</v>
      </c>
      <c r="C92" s="33" t="str">
        <f>VLOOKUP($B92,Startlist!$A$2:$F$101,6,FALSE)</f>
        <v>David, EDGE</v>
      </c>
      <c r="D92" s="33" t="str">
        <f>VLOOKUP($B92,Startlist!$A$2:$D$101,4,FALSE)</f>
        <v>Giant Rockhampton</v>
      </c>
      <c r="E92" s="40">
        <v>5</v>
      </c>
    </row>
    <row r="93" spans="1:5">
      <c r="A93" s="40">
        <v>91</v>
      </c>
      <c r="B93" s="10">
        <v>83</v>
      </c>
      <c r="C93" s="33" t="str">
        <f>VLOOKUP($B93,Startlist!$A$2:$F$101,6,FALSE)</f>
        <v>Simon, MEYER</v>
      </c>
      <c r="D93" s="33" t="str">
        <f>VLOOKUP($B93,Startlist!$A$2:$D$101,4,FALSE)</f>
        <v>Moreton Bay Cycling Club</v>
      </c>
      <c r="E93" s="40">
        <v>5</v>
      </c>
    </row>
    <row r="94" spans="1:5">
      <c r="A94" s="40">
        <v>92</v>
      </c>
      <c r="B94" s="10">
        <v>93</v>
      </c>
      <c r="C94" s="33" t="str">
        <f>VLOOKUP($B94,Startlist!$A$2:$F$101,6,FALSE)</f>
        <v>Attila, KISS</v>
      </c>
      <c r="D94" s="33" t="str">
        <f>VLOOKUP($B94,Startlist!$A$2:$D$101,4,FALSE)</f>
        <v>QSM Racing</v>
      </c>
      <c r="E94" s="40">
        <v>5</v>
      </c>
    </row>
    <row r="95" spans="1:5">
      <c r="A95" s="40">
        <v>93</v>
      </c>
      <c r="B95" s="10">
        <v>92</v>
      </c>
      <c r="C95" s="33" t="str">
        <f>VLOOKUP($B95,Startlist!$A$2:$F$101,6,FALSE)</f>
        <v>Gary, HOWELL</v>
      </c>
      <c r="D95" s="33" t="str">
        <f>VLOOKUP($B95,Startlist!$A$2:$D$101,4,FALSE)</f>
        <v>QSM Racing</v>
      </c>
      <c r="E95" s="40">
        <v>5</v>
      </c>
    </row>
    <row r="96" spans="1:5">
      <c r="A96" s="40">
        <v>94</v>
      </c>
      <c r="B96" s="10">
        <v>100</v>
      </c>
      <c r="C96" s="33" t="str">
        <f>VLOOKUP($B96,Startlist!$A$2:$F$101,6,FALSE)</f>
        <v>Paul, WOODWARD</v>
      </c>
      <c r="D96" s="33" t="str">
        <f>VLOOKUP($B96,Startlist!$A$2:$D$101,4,FALSE)</f>
        <v>QSM Racing</v>
      </c>
      <c r="E96" s="40">
        <v>5</v>
      </c>
    </row>
    <row r="97" spans="1:5">
      <c r="A97" s="40">
        <v>95</v>
      </c>
      <c r="B97" s="10">
        <v>141</v>
      </c>
      <c r="C97" s="33" t="str">
        <f>VLOOKUP($B97,Startlist!$A$2:$F$101,6,FALSE)</f>
        <v>Zac, COLLINS</v>
      </c>
      <c r="D97" s="33" t="str">
        <f>VLOOKUP($B97,Startlist!$A$2:$D$101,4,FALSE)</f>
        <v>Intervelo p/b Fitzroy Island</v>
      </c>
      <c r="E97" s="40">
        <v>5</v>
      </c>
    </row>
    <row r="98" spans="1:5">
      <c r="A98" s="40">
        <v>96</v>
      </c>
      <c r="B98" s="10">
        <v>292</v>
      </c>
      <c r="C98" s="33" t="str">
        <f>VLOOKUP($B98,Startlist!$A$2:$F$101,6,FALSE)</f>
        <v>Peter, DUNLOP</v>
      </c>
      <c r="D98" s="33" t="str">
        <f>VLOOKUP($B98,Startlist!$A$2:$D$101,4,FALSE)</f>
        <v>Moreton Bay Cycling Club (GUEST RIDER)</v>
      </c>
      <c r="E98" s="40">
        <v>0</v>
      </c>
    </row>
  </sheetData>
  <mergeCells count="1">
    <mergeCell ref="A1:E1"/>
  </mergeCell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Normal="100" zoomScaleSheetLayoutView="100" workbookViewId="0">
      <selection sqref="A1:J1"/>
    </sheetView>
  </sheetViews>
  <sheetFormatPr defaultRowHeight="15"/>
  <cols>
    <col min="1" max="1" width="5.5703125" style="1" customWidth="1"/>
    <col min="2" max="2" width="5.140625" style="10" bestFit="1" customWidth="1"/>
    <col min="3" max="3" width="18.7109375" customWidth="1"/>
    <col min="4" max="4" width="59.85546875" bestFit="1" customWidth="1"/>
    <col min="5" max="5" width="7.5703125" customWidth="1"/>
    <col min="6" max="6" width="7.5703125" style="39" customWidth="1"/>
    <col min="7" max="8" width="7.5703125" style="52" customWidth="1"/>
    <col min="9" max="9" width="7.5703125" customWidth="1"/>
    <col min="10" max="10" width="5.85546875" customWidth="1"/>
  </cols>
  <sheetData>
    <row r="1" spans="1:10" ht="18.75">
      <c r="A1" s="92" t="s">
        <v>463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30" customHeight="1">
      <c r="A2" s="58" t="s">
        <v>312</v>
      </c>
      <c r="B2" s="58" t="s">
        <v>315</v>
      </c>
      <c r="C2" s="58" t="s">
        <v>310</v>
      </c>
      <c r="D2" s="58" t="s">
        <v>2</v>
      </c>
      <c r="E2" s="71" t="s">
        <v>447</v>
      </c>
      <c r="F2" s="58" t="s">
        <v>448</v>
      </c>
      <c r="G2" s="58" t="s">
        <v>449</v>
      </c>
      <c r="H2" s="58" t="s">
        <v>450</v>
      </c>
      <c r="I2" s="58" t="s">
        <v>457</v>
      </c>
      <c r="J2" s="58" t="s">
        <v>0</v>
      </c>
    </row>
    <row r="3" spans="1:10">
      <c r="A3" s="60">
        <v>1</v>
      </c>
      <c r="B3" s="40">
        <v>101</v>
      </c>
      <c r="C3" s="33" t="s">
        <v>342</v>
      </c>
      <c r="D3" s="33" t="s">
        <v>337</v>
      </c>
      <c r="E3" s="63">
        <v>172</v>
      </c>
      <c r="F3" s="62">
        <v>42</v>
      </c>
      <c r="G3" s="62">
        <v>24</v>
      </c>
      <c r="H3" s="62">
        <v>0</v>
      </c>
      <c r="I3" s="62">
        <v>36</v>
      </c>
      <c r="J3" s="63">
        <v>274</v>
      </c>
    </row>
    <row r="4" spans="1:10">
      <c r="A4" s="60">
        <v>2</v>
      </c>
      <c r="B4" s="40">
        <v>44</v>
      </c>
      <c r="C4" s="33" t="s">
        <v>345</v>
      </c>
      <c r="D4" s="33" t="s">
        <v>188</v>
      </c>
      <c r="E4" s="63">
        <v>129</v>
      </c>
      <c r="F4" s="62">
        <v>5</v>
      </c>
      <c r="G4" s="62">
        <v>21</v>
      </c>
      <c r="H4" s="62">
        <v>0</v>
      </c>
      <c r="I4" s="62">
        <v>5</v>
      </c>
      <c r="J4" s="63">
        <v>160</v>
      </c>
    </row>
    <row r="5" spans="1:10">
      <c r="A5" s="60">
        <v>3</v>
      </c>
      <c r="B5" s="40">
        <v>81</v>
      </c>
      <c r="C5" s="33" t="s">
        <v>346</v>
      </c>
      <c r="D5" s="33" t="s">
        <v>191</v>
      </c>
      <c r="E5" s="63">
        <v>138</v>
      </c>
      <c r="F5" s="62">
        <v>0</v>
      </c>
      <c r="G5" s="62">
        <v>0</v>
      </c>
      <c r="H5" s="62">
        <v>0</v>
      </c>
      <c r="I5" s="62">
        <v>0</v>
      </c>
      <c r="J5" s="63">
        <v>138</v>
      </c>
    </row>
    <row r="6" spans="1:10">
      <c r="A6" s="60">
        <v>4</v>
      </c>
      <c r="B6" s="40">
        <v>51</v>
      </c>
      <c r="C6" s="33" t="s">
        <v>349</v>
      </c>
      <c r="D6" s="33" t="s">
        <v>189</v>
      </c>
      <c r="E6" s="63">
        <v>97</v>
      </c>
      <c r="F6" s="62">
        <v>0</v>
      </c>
      <c r="G6" s="62">
        <v>2</v>
      </c>
      <c r="H6" s="62">
        <v>0</v>
      </c>
      <c r="I6" s="62">
        <v>33</v>
      </c>
      <c r="J6" s="63">
        <v>132</v>
      </c>
    </row>
    <row r="7" spans="1:10">
      <c r="A7" s="60">
        <v>5</v>
      </c>
      <c r="B7" s="40">
        <v>56</v>
      </c>
      <c r="C7" s="33" t="s">
        <v>348</v>
      </c>
      <c r="D7" s="33" t="s">
        <v>189</v>
      </c>
      <c r="E7" s="63">
        <v>87</v>
      </c>
      <c r="F7" s="62">
        <v>5</v>
      </c>
      <c r="G7" s="62">
        <v>20</v>
      </c>
      <c r="H7" s="62">
        <v>0</v>
      </c>
      <c r="I7" s="62">
        <v>5</v>
      </c>
      <c r="J7" s="63">
        <v>117</v>
      </c>
    </row>
    <row r="8" spans="1:10">
      <c r="A8" s="60">
        <v>6</v>
      </c>
      <c r="B8" s="40">
        <v>133</v>
      </c>
      <c r="C8" s="33" t="s">
        <v>359</v>
      </c>
      <c r="D8" s="33" t="s">
        <v>195</v>
      </c>
      <c r="E8" s="63">
        <v>69</v>
      </c>
      <c r="F8" s="62">
        <v>5</v>
      </c>
      <c r="G8" s="62">
        <v>2</v>
      </c>
      <c r="H8" s="62">
        <v>0</v>
      </c>
      <c r="I8" s="62">
        <v>23</v>
      </c>
      <c r="J8" s="63">
        <v>99</v>
      </c>
    </row>
    <row r="9" spans="1:10">
      <c r="A9" s="60">
        <v>7</v>
      </c>
      <c r="B9" s="40">
        <v>77</v>
      </c>
      <c r="C9" s="33" t="s">
        <v>442</v>
      </c>
      <c r="D9" s="33" t="s">
        <v>93</v>
      </c>
      <c r="E9" s="63">
        <v>10</v>
      </c>
      <c r="F9" s="62">
        <v>5</v>
      </c>
      <c r="G9" s="62">
        <v>2</v>
      </c>
      <c r="H9" s="62">
        <v>0</v>
      </c>
      <c r="I9" s="62">
        <v>80</v>
      </c>
      <c r="J9" s="63">
        <v>97</v>
      </c>
    </row>
    <row r="10" spans="1:10">
      <c r="A10" s="60">
        <v>8</v>
      </c>
      <c r="B10" s="40">
        <v>22</v>
      </c>
      <c r="C10" s="33" t="s">
        <v>145</v>
      </c>
      <c r="D10" s="33" t="s">
        <v>186</v>
      </c>
      <c r="E10" s="63">
        <v>42</v>
      </c>
      <c r="F10" s="62">
        <v>32</v>
      </c>
      <c r="G10" s="62">
        <v>2</v>
      </c>
      <c r="H10" s="62">
        <v>0</v>
      </c>
      <c r="I10" s="62">
        <v>17</v>
      </c>
      <c r="J10" s="63">
        <v>93</v>
      </c>
    </row>
    <row r="11" spans="1:10">
      <c r="A11" s="60">
        <v>9</v>
      </c>
      <c r="B11" s="40">
        <v>108</v>
      </c>
      <c r="C11" s="33" t="s">
        <v>360</v>
      </c>
      <c r="D11" s="33" t="s">
        <v>337</v>
      </c>
      <c r="E11" s="63">
        <v>21</v>
      </c>
      <c r="F11" s="62">
        <v>5</v>
      </c>
      <c r="G11" s="62">
        <v>40</v>
      </c>
      <c r="H11" s="62">
        <v>0</v>
      </c>
      <c r="I11" s="62">
        <v>20</v>
      </c>
      <c r="J11" s="63">
        <v>86</v>
      </c>
    </row>
    <row r="12" spans="1:10">
      <c r="A12" s="60">
        <v>10</v>
      </c>
      <c r="B12" s="40">
        <v>17</v>
      </c>
      <c r="C12" s="33" t="s">
        <v>355</v>
      </c>
      <c r="D12" s="33" t="s">
        <v>185</v>
      </c>
      <c r="E12" s="63">
        <v>44</v>
      </c>
      <c r="F12" s="62">
        <v>5</v>
      </c>
      <c r="G12" s="62">
        <v>25</v>
      </c>
      <c r="H12" s="62">
        <v>0</v>
      </c>
      <c r="I12" s="62">
        <v>5</v>
      </c>
      <c r="J12" s="63">
        <v>79</v>
      </c>
    </row>
    <row r="13" spans="1:10">
      <c r="A13" s="60">
        <v>11</v>
      </c>
      <c r="B13" s="40">
        <v>95</v>
      </c>
      <c r="C13" s="33" t="s">
        <v>406</v>
      </c>
      <c r="D13" s="33" t="s">
        <v>192</v>
      </c>
      <c r="E13" s="63">
        <v>36</v>
      </c>
      <c r="F13" s="62">
        <v>5</v>
      </c>
      <c r="G13" s="62">
        <v>0</v>
      </c>
      <c r="H13" s="62">
        <v>22</v>
      </c>
      <c r="I13" s="62">
        <v>5</v>
      </c>
      <c r="J13" s="63">
        <v>68</v>
      </c>
    </row>
    <row r="14" spans="1:10">
      <c r="A14" s="60">
        <v>12</v>
      </c>
      <c r="B14" s="40">
        <v>96</v>
      </c>
      <c r="C14" s="33" t="s">
        <v>367</v>
      </c>
      <c r="D14" s="33" t="s">
        <v>192</v>
      </c>
      <c r="E14" s="63">
        <v>27</v>
      </c>
      <c r="F14" s="62">
        <v>5</v>
      </c>
      <c r="G14" s="62">
        <v>0</v>
      </c>
      <c r="H14" s="62">
        <v>17</v>
      </c>
      <c r="I14" s="62">
        <v>5</v>
      </c>
      <c r="J14" s="63">
        <v>54</v>
      </c>
    </row>
    <row r="15" spans="1:10">
      <c r="A15" s="60">
        <v>13</v>
      </c>
      <c r="B15" s="40">
        <v>131</v>
      </c>
      <c r="C15" s="33" t="s">
        <v>138</v>
      </c>
      <c r="D15" s="33" t="s">
        <v>195</v>
      </c>
      <c r="E15" s="63">
        <v>18</v>
      </c>
      <c r="F15" s="62">
        <v>5</v>
      </c>
      <c r="G15" s="62">
        <v>2</v>
      </c>
      <c r="H15" s="62">
        <v>0</v>
      </c>
      <c r="I15" s="62">
        <v>26</v>
      </c>
      <c r="J15" s="63">
        <v>51</v>
      </c>
    </row>
    <row r="16" spans="1:10">
      <c r="A16" s="60">
        <v>14</v>
      </c>
      <c r="B16" s="40">
        <v>117</v>
      </c>
      <c r="C16" s="33" t="s">
        <v>136</v>
      </c>
      <c r="D16" s="33" t="s">
        <v>193</v>
      </c>
      <c r="E16" s="63">
        <v>50</v>
      </c>
      <c r="F16" s="62">
        <v>0</v>
      </c>
      <c r="G16" s="62">
        <v>0</v>
      </c>
      <c r="H16" s="62">
        <v>0</v>
      </c>
      <c r="I16" s="62">
        <v>0</v>
      </c>
      <c r="J16" s="63">
        <v>50</v>
      </c>
    </row>
    <row r="17" spans="1:10">
      <c r="A17" s="60">
        <v>15</v>
      </c>
      <c r="B17" s="40">
        <v>123</v>
      </c>
      <c r="C17" s="33" t="s">
        <v>436</v>
      </c>
      <c r="D17" s="33" t="s">
        <v>194</v>
      </c>
      <c r="E17" s="63">
        <v>48</v>
      </c>
      <c r="F17" s="62">
        <v>0</v>
      </c>
      <c r="G17" s="62">
        <v>0</v>
      </c>
      <c r="H17" s="62">
        <v>0</v>
      </c>
      <c r="I17" s="62">
        <v>0</v>
      </c>
      <c r="J17" s="63">
        <v>48</v>
      </c>
    </row>
    <row r="18" spans="1:10">
      <c r="A18" s="60">
        <v>16</v>
      </c>
      <c r="B18" s="40">
        <v>140</v>
      </c>
      <c r="C18" s="33" t="s">
        <v>486</v>
      </c>
      <c r="D18" s="33" t="s">
        <v>195</v>
      </c>
      <c r="E18" s="63">
        <v>0</v>
      </c>
      <c r="F18" s="62">
        <v>5</v>
      </c>
      <c r="G18" s="62">
        <v>2</v>
      </c>
      <c r="H18" s="62">
        <v>0</v>
      </c>
      <c r="I18" s="62">
        <v>35</v>
      </c>
      <c r="J18" s="63">
        <v>42</v>
      </c>
    </row>
    <row r="19" spans="1:10">
      <c r="A19" s="60">
        <v>16</v>
      </c>
      <c r="B19" s="40">
        <v>63</v>
      </c>
      <c r="C19" s="33" t="s">
        <v>140</v>
      </c>
      <c r="D19" s="33" t="s">
        <v>190</v>
      </c>
      <c r="E19" s="63">
        <v>31</v>
      </c>
      <c r="F19" s="62">
        <v>5</v>
      </c>
      <c r="G19" s="62">
        <v>0</v>
      </c>
      <c r="H19" s="62">
        <v>1</v>
      </c>
      <c r="I19" s="62">
        <v>5</v>
      </c>
      <c r="J19" s="63">
        <v>42</v>
      </c>
    </row>
    <row r="20" spans="1:10">
      <c r="A20" s="60">
        <v>18</v>
      </c>
      <c r="B20" s="40">
        <v>54</v>
      </c>
      <c r="C20" s="33" t="s">
        <v>365</v>
      </c>
      <c r="D20" s="33" t="s">
        <v>189</v>
      </c>
      <c r="E20" s="63">
        <v>30</v>
      </c>
      <c r="F20" s="62">
        <v>5</v>
      </c>
      <c r="G20" s="62">
        <v>0</v>
      </c>
      <c r="H20" s="62">
        <v>1</v>
      </c>
      <c r="I20" s="62">
        <v>5</v>
      </c>
      <c r="J20" s="63">
        <v>41</v>
      </c>
    </row>
    <row r="21" spans="1:10">
      <c r="A21" s="60">
        <v>19</v>
      </c>
      <c r="B21" s="40">
        <v>61</v>
      </c>
      <c r="C21" s="33" t="s">
        <v>441</v>
      </c>
      <c r="D21" s="33" t="s">
        <v>190</v>
      </c>
      <c r="E21" s="63">
        <v>13</v>
      </c>
      <c r="F21" s="62">
        <v>17</v>
      </c>
      <c r="G21" s="62">
        <v>0</v>
      </c>
      <c r="H21" s="62">
        <v>4</v>
      </c>
      <c r="I21" s="62">
        <v>5</v>
      </c>
      <c r="J21" s="63">
        <v>39</v>
      </c>
    </row>
    <row r="22" spans="1:10">
      <c r="A22" s="60">
        <v>20</v>
      </c>
      <c r="B22" s="40">
        <v>52</v>
      </c>
      <c r="C22" s="33" t="s">
        <v>135</v>
      </c>
      <c r="D22" s="33" t="s">
        <v>189</v>
      </c>
      <c r="E22" s="63">
        <v>7</v>
      </c>
      <c r="F22" s="62">
        <v>5</v>
      </c>
      <c r="G22" s="62">
        <v>0</v>
      </c>
      <c r="H22" s="62">
        <v>19</v>
      </c>
      <c r="I22" s="62">
        <v>5</v>
      </c>
      <c r="J22" s="63">
        <v>36</v>
      </c>
    </row>
    <row r="23" spans="1:10">
      <c r="A23" s="60">
        <v>21</v>
      </c>
      <c r="B23" s="40">
        <v>171</v>
      </c>
      <c r="C23" s="33" t="s">
        <v>370</v>
      </c>
      <c r="D23" s="33" t="s">
        <v>199</v>
      </c>
      <c r="E23" s="63">
        <v>19</v>
      </c>
      <c r="F23" s="62">
        <v>5</v>
      </c>
      <c r="G23" s="62">
        <v>2</v>
      </c>
      <c r="H23" s="62">
        <v>0</v>
      </c>
      <c r="I23" s="62">
        <v>5</v>
      </c>
      <c r="J23" s="63">
        <v>31</v>
      </c>
    </row>
    <row r="24" spans="1:10">
      <c r="A24" s="60">
        <v>22</v>
      </c>
      <c r="B24" s="40">
        <v>83</v>
      </c>
      <c r="C24" s="33" t="s">
        <v>440</v>
      </c>
      <c r="D24" s="33" t="s">
        <v>191</v>
      </c>
      <c r="E24" s="63">
        <v>25</v>
      </c>
      <c r="F24" s="62">
        <v>5</v>
      </c>
      <c r="G24" s="62">
        <v>0</v>
      </c>
      <c r="H24" s="62">
        <v>0</v>
      </c>
      <c r="I24" s="62">
        <v>0</v>
      </c>
      <c r="J24" s="63">
        <v>30</v>
      </c>
    </row>
    <row r="25" spans="1:10">
      <c r="A25" s="60">
        <v>22</v>
      </c>
      <c r="B25" s="40">
        <v>94</v>
      </c>
      <c r="C25" s="33" t="s">
        <v>137</v>
      </c>
      <c r="D25" s="33" t="s">
        <v>192</v>
      </c>
      <c r="E25" s="63">
        <v>30</v>
      </c>
      <c r="F25" s="62">
        <v>0</v>
      </c>
      <c r="G25" s="62">
        <v>0</v>
      </c>
      <c r="H25" s="62">
        <v>0</v>
      </c>
      <c r="I25" s="62">
        <v>0</v>
      </c>
      <c r="J25" s="63">
        <v>30</v>
      </c>
    </row>
    <row r="26" spans="1:10">
      <c r="A26" s="60">
        <v>24</v>
      </c>
      <c r="B26" s="40">
        <v>38</v>
      </c>
      <c r="C26" s="33" t="s">
        <v>405</v>
      </c>
      <c r="D26" s="33" t="s">
        <v>187</v>
      </c>
      <c r="E26" s="63">
        <v>21</v>
      </c>
      <c r="F26" s="62">
        <v>5</v>
      </c>
      <c r="G26" s="62">
        <v>0</v>
      </c>
      <c r="H26" s="62">
        <v>0</v>
      </c>
      <c r="I26" s="62">
        <v>0</v>
      </c>
      <c r="J26" s="63">
        <v>26</v>
      </c>
    </row>
    <row r="27" spans="1:10">
      <c r="A27" s="60">
        <v>24</v>
      </c>
      <c r="B27" s="40">
        <v>29</v>
      </c>
      <c r="C27" s="33" t="s">
        <v>444</v>
      </c>
      <c r="D27" s="33" t="s">
        <v>186</v>
      </c>
      <c r="E27" s="63">
        <v>10</v>
      </c>
      <c r="F27" s="62">
        <v>5</v>
      </c>
      <c r="G27" s="62">
        <v>0</v>
      </c>
      <c r="H27" s="62">
        <v>6</v>
      </c>
      <c r="I27" s="62">
        <v>5</v>
      </c>
      <c r="J27" s="63">
        <v>26</v>
      </c>
    </row>
    <row r="28" spans="1:10">
      <c r="A28" s="60">
        <v>26</v>
      </c>
      <c r="B28" s="40">
        <v>89</v>
      </c>
      <c r="C28" s="33" t="s">
        <v>415</v>
      </c>
      <c r="D28" s="33" t="s">
        <v>191</v>
      </c>
      <c r="E28" s="63">
        <v>13</v>
      </c>
      <c r="F28" s="62">
        <v>5</v>
      </c>
      <c r="G28" s="62">
        <v>0</v>
      </c>
      <c r="H28" s="62">
        <v>1</v>
      </c>
      <c r="I28" s="62">
        <v>5</v>
      </c>
      <c r="J28" s="63">
        <v>24</v>
      </c>
    </row>
    <row r="29" spans="1:10">
      <c r="A29" s="60">
        <v>27</v>
      </c>
      <c r="B29" s="40">
        <v>139</v>
      </c>
      <c r="C29" s="33" t="s">
        <v>372</v>
      </c>
      <c r="D29" s="33" t="s">
        <v>195</v>
      </c>
      <c r="E29" s="63">
        <v>23</v>
      </c>
      <c r="F29" s="62">
        <v>0</v>
      </c>
      <c r="G29" s="62">
        <v>0</v>
      </c>
      <c r="H29" s="62">
        <v>0</v>
      </c>
      <c r="I29" s="62">
        <v>0</v>
      </c>
      <c r="J29" s="63">
        <v>23</v>
      </c>
    </row>
    <row r="30" spans="1:10">
      <c r="A30" s="60">
        <v>28</v>
      </c>
      <c r="B30" s="40">
        <v>173</v>
      </c>
      <c r="C30" s="33" t="s">
        <v>371</v>
      </c>
      <c r="D30" s="33" t="s">
        <v>199</v>
      </c>
      <c r="E30" s="63">
        <v>15</v>
      </c>
      <c r="F30" s="62">
        <v>5</v>
      </c>
      <c r="G30" s="62">
        <v>0</v>
      </c>
      <c r="H30" s="62">
        <v>0</v>
      </c>
      <c r="I30" s="62">
        <v>0</v>
      </c>
      <c r="J30" s="63">
        <v>20</v>
      </c>
    </row>
    <row r="31" spans="1:10">
      <c r="A31" s="60">
        <v>28</v>
      </c>
      <c r="B31" s="40">
        <v>138</v>
      </c>
      <c r="C31" s="33" t="s">
        <v>417</v>
      </c>
      <c r="D31" s="33" t="s">
        <v>195</v>
      </c>
      <c r="E31" s="91">
        <v>20</v>
      </c>
      <c r="F31" s="40">
        <v>0</v>
      </c>
      <c r="G31" s="40">
        <v>0</v>
      </c>
      <c r="H31" s="40">
        <v>0</v>
      </c>
      <c r="I31" s="40">
        <v>0</v>
      </c>
      <c r="J31" s="63">
        <v>20</v>
      </c>
    </row>
    <row r="32" spans="1:10">
      <c r="A32" s="60">
        <v>30</v>
      </c>
      <c r="B32" s="40">
        <v>92</v>
      </c>
      <c r="C32" s="33" t="s">
        <v>141</v>
      </c>
      <c r="D32" s="33" t="s">
        <v>192</v>
      </c>
      <c r="E32" s="91">
        <v>14</v>
      </c>
      <c r="F32" s="40">
        <v>5</v>
      </c>
      <c r="G32" s="40">
        <v>0</v>
      </c>
      <c r="H32" s="40">
        <v>0</v>
      </c>
      <c r="I32" s="40">
        <v>0</v>
      </c>
      <c r="J32" s="63">
        <v>19</v>
      </c>
    </row>
    <row r="33" spans="1:10">
      <c r="A33" s="60">
        <v>30</v>
      </c>
      <c r="B33" s="40">
        <v>64</v>
      </c>
      <c r="C33" s="33" t="s">
        <v>413</v>
      </c>
      <c r="D33" s="33" t="s">
        <v>190</v>
      </c>
      <c r="E33" s="91">
        <v>7</v>
      </c>
      <c r="F33" s="40">
        <v>5</v>
      </c>
      <c r="G33" s="40">
        <v>2</v>
      </c>
      <c r="H33" s="40">
        <v>0</v>
      </c>
      <c r="I33" s="40">
        <v>5</v>
      </c>
      <c r="J33" s="63">
        <v>19</v>
      </c>
    </row>
    <row r="34" spans="1:10">
      <c r="A34" s="60">
        <v>32</v>
      </c>
      <c r="B34" s="40">
        <v>34</v>
      </c>
      <c r="C34" s="33" t="s">
        <v>363</v>
      </c>
      <c r="D34" s="33" t="s">
        <v>187</v>
      </c>
      <c r="E34" s="91">
        <v>18</v>
      </c>
      <c r="F34" s="40">
        <v>0</v>
      </c>
      <c r="G34" s="40">
        <v>0</v>
      </c>
      <c r="H34" s="40">
        <v>0</v>
      </c>
      <c r="I34" s="40">
        <v>0</v>
      </c>
      <c r="J34" s="63">
        <v>18</v>
      </c>
    </row>
    <row r="35" spans="1:10">
      <c r="A35" s="60">
        <v>33</v>
      </c>
      <c r="B35" s="40">
        <v>134</v>
      </c>
      <c r="C35" s="33" t="s">
        <v>368</v>
      </c>
      <c r="D35" s="33" t="s">
        <v>195</v>
      </c>
      <c r="E35" s="91">
        <v>6</v>
      </c>
      <c r="F35" s="40">
        <v>5</v>
      </c>
      <c r="G35" s="40">
        <v>0</v>
      </c>
      <c r="H35" s="40">
        <v>1</v>
      </c>
      <c r="I35" s="40">
        <v>5</v>
      </c>
      <c r="J35" s="63">
        <v>17</v>
      </c>
    </row>
    <row r="36" spans="1:10">
      <c r="A36" s="60">
        <v>34</v>
      </c>
      <c r="B36" s="40">
        <v>48</v>
      </c>
      <c r="C36" s="33" t="s">
        <v>142</v>
      </c>
      <c r="D36" s="33" t="s">
        <v>188</v>
      </c>
      <c r="E36" s="91">
        <v>14</v>
      </c>
      <c r="F36" s="40">
        <v>0</v>
      </c>
      <c r="G36" s="40">
        <v>0</v>
      </c>
      <c r="H36" s="40">
        <v>0</v>
      </c>
      <c r="I36" s="40">
        <v>0</v>
      </c>
      <c r="J36" s="63">
        <v>14</v>
      </c>
    </row>
    <row r="37" spans="1:10">
      <c r="A37" s="60">
        <v>34</v>
      </c>
      <c r="B37" s="40">
        <v>162</v>
      </c>
      <c r="C37" s="33" t="s">
        <v>362</v>
      </c>
      <c r="D37" s="33" t="s">
        <v>198</v>
      </c>
      <c r="E37" s="91">
        <v>14</v>
      </c>
      <c r="F37" s="40">
        <v>0</v>
      </c>
      <c r="G37" s="40">
        <v>0</v>
      </c>
      <c r="H37" s="40">
        <v>0</v>
      </c>
      <c r="I37" s="40">
        <v>0</v>
      </c>
      <c r="J37" s="63">
        <v>14</v>
      </c>
    </row>
    <row r="38" spans="1:10">
      <c r="A38" s="60">
        <v>36</v>
      </c>
      <c r="B38" s="40">
        <v>150</v>
      </c>
      <c r="C38" s="33" t="s">
        <v>418</v>
      </c>
      <c r="D38" s="33" t="s">
        <v>196</v>
      </c>
      <c r="E38" s="91">
        <v>7</v>
      </c>
      <c r="F38" s="40">
        <v>5</v>
      </c>
      <c r="G38" s="40">
        <v>0</v>
      </c>
      <c r="H38" s="40">
        <v>1</v>
      </c>
      <c r="I38" s="40">
        <v>0</v>
      </c>
      <c r="J38" s="63">
        <v>13</v>
      </c>
    </row>
    <row r="39" spans="1:10">
      <c r="A39" s="60">
        <v>36</v>
      </c>
      <c r="B39" s="40">
        <v>135</v>
      </c>
      <c r="C39" s="33" t="s">
        <v>369</v>
      </c>
      <c r="D39" s="33" t="s">
        <v>195</v>
      </c>
      <c r="E39" s="91">
        <v>13</v>
      </c>
      <c r="F39" s="40">
        <v>0</v>
      </c>
      <c r="G39" s="40">
        <v>0</v>
      </c>
      <c r="H39" s="40">
        <v>0</v>
      </c>
      <c r="I39" s="40">
        <v>0</v>
      </c>
      <c r="J39" s="63">
        <v>13</v>
      </c>
    </row>
    <row r="40" spans="1:10">
      <c r="A40" s="60">
        <v>36</v>
      </c>
      <c r="B40" s="40">
        <v>84</v>
      </c>
      <c r="C40" s="33" t="s">
        <v>414</v>
      </c>
      <c r="D40" s="33" t="s">
        <v>191</v>
      </c>
      <c r="E40" s="91">
        <v>13</v>
      </c>
      <c r="F40" s="40">
        <v>0</v>
      </c>
      <c r="G40" s="40">
        <v>0</v>
      </c>
      <c r="H40" s="40">
        <v>0</v>
      </c>
      <c r="I40" s="40">
        <v>0</v>
      </c>
      <c r="J40" s="63">
        <v>13</v>
      </c>
    </row>
    <row r="41" spans="1:10">
      <c r="A41" s="60">
        <v>39</v>
      </c>
      <c r="B41" s="40">
        <v>93</v>
      </c>
      <c r="C41" s="33" t="s">
        <v>416</v>
      </c>
      <c r="D41" s="33" t="s">
        <v>192</v>
      </c>
      <c r="E41" s="91">
        <v>7</v>
      </c>
      <c r="F41" s="40">
        <v>5</v>
      </c>
      <c r="G41" s="40">
        <v>0</v>
      </c>
      <c r="H41" s="40">
        <v>0</v>
      </c>
      <c r="I41" s="40">
        <v>0</v>
      </c>
      <c r="J41" s="63">
        <v>12</v>
      </c>
    </row>
    <row r="42" spans="1:10">
      <c r="A42" s="60">
        <v>39</v>
      </c>
      <c r="B42" s="40">
        <v>86</v>
      </c>
      <c r="C42" s="33" t="s">
        <v>366</v>
      </c>
      <c r="D42" s="33" t="s">
        <v>191</v>
      </c>
      <c r="E42" s="91">
        <v>12</v>
      </c>
      <c r="F42" s="40">
        <v>0</v>
      </c>
      <c r="G42" s="40">
        <v>0</v>
      </c>
      <c r="H42" s="40">
        <v>0</v>
      </c>
      <c r="I42" s="40">
        <v>0</v>
      </c>
      <c r="J42" s="63">
        <v>12</v>
      </c>
    </row>
    <row r="43" spans="1:10">
      <c r="A43" s="60">
        <v>41</v>
      </c>
      <c r="B43" s="40">
        <v>60</v>
      </c>
      <c r="C43" s="33" t="s">
        <v>488</v>
      </c>
      <c r="D43" s="33" t="s">
        <v>189</v>
      </c>
      <c r="E43" s="91">
        <v>0</v>
      </c>
      <c r="F43" s="40">
        <v>5</v>
      </c>
      <c r="G43" s="40">
        <v>0</v>
      </c>
      <c r="H43" s="40">
        <v>1</v>
      </c>
      <c r="I43" s="40">
        <v>5</v>
      </c>
      <c r="J43" s="63">
        <v>11</v>
      </c>
    </row>
    <row r="44" spans="1:10">
      <c r="A44" s="60">
        <v>41</v>
      </c>
      <c r="B44" s="40">
        <v>65</v>
      </c>
      <c r="C44" s="33" t="s">
        <v>489</v>
      </c>
      <c r="D44" s="33" t="s">
        <v>190</v>
      </c>
      <c r="E44" s="91">
        <v>0</v>
      </c>
      <c r="F44" s="40">
        <v>5</v>
      </c>
      <c r="G44" s="40">
        <v>0</v>
      </c>
      <c r="H44" s="40">
        <v>1</v>
      </c>
      <c r="I44" s="40">
        <v>5</v>
      </c>
      <c r="J44" s="63">
        <v>11</v>
      </c>
    </row>
    <row r="45" spans="1:10">
      <c r="A45" s="60">
        <v>43</v>
      </c>
      <c r="B45" s="40">
        <v>8</v>
      </c>
      <c r="C45" s="33" t="s">
        <v>408</v>
      </c>
      <c r="D45" s="33" t="s">
        <v>184</v>
      </c>
      <c r="E45" s="91">
        <v>7</v>
      </c>
      <c r="F45" s="40">
        <v>0</v>
      </c>
      <c r="G45" s="40">
        <v>0</v>
      </c>
      <c r="H45" s="40">
        <v>0</v>
      </c>
      <c r="I45" s="40">
        <v>0</v>
      </c>
      <c r="J45" s="63">
        <v>7</v>
      </c>
    </row>
    <row r="46" spans="1:10">
      <c r="A46" s="60">
        <v>43</v>
      </c>
      <c r="B46" s="40">
        <v>24</v>
      </c>
      <c r="C46" s="33" t="s">
        <v>410</v>
      </c>
      <c r="D46" s="33" t="s">
        <v>186</v>
      </c>
      <c r="E46" s="91">
        <v>7</v>
      </c>
      <c r="F46" s="40">
        <v>0</v>
      </c>
      <c r="G46" s="40">
        <v>0</v>
      </c>
      <c r="H46" s="40">
        <v>0</v>
      </c>
      <c r="I46" s="40">
        <v>0</v>
      </c>
      <c r="J46" s="63">
        <v>7</v>
      </c>
    </row>
    <row r="47" spans="1:10">
      <c r="A47" s="60">
        <v>43</v>
      </c>
      <c r="B47" s="40">
        <v>282</v>
      </c>
      <c r="C47" s="33" t="s">
        <v>419</v>
      </c>
      <c r="D47" s="33" t="s">
        <v>337</v>
      </c>
      <c r="E47" s="91">
        <v>7</v>
      </c>
      <c r="F47" s="40">
        <v>0</v>
      </c>
      <c r="G47" s="40">
        <v>0</v>
      </c>
      <c r="H47" s="40">
        <v>0</v>
      </c>
      <c r="I47" s="40">
        <v>0</v>
      </c>
      <c r="J47" s="63">
        <v>7</v>
      </c>
    </row>
    <row r="48" spans="1:10">
      <c r="A48" s="60">
        <v>43</v>
      </c>
      <c r="B48" s="40">
        <v>283</v>
      </c>
      <c r="C48" s="33" t="s">
        <v>420</v>
      </c>
      <c r="D48" s="33" t="s">
        <v>184</v>
      </c>
      <c r="E48" s="91">
        <v>7</v>
      </c>
      <c r="F48" s="40">
        <v>0</v>
      </c>
      <c r="G48" s="40">
        <v>0</v>
      </c>
      <c r="H48" s="40">
        <v>0</v>
      </c>
      <c r="I48" s="40">
        <v>0</v>
      </c>
      <c r="J48" s="91">
        <v>7</v>
      </c>
    </row>
    <row r="49" spans="1:10">
      <c r="A49" s="60">
        <v>43</v>
      </c>
      <c r="B49" s="40">
        <v>284</v>
      </c>
      <c r="C49" s="33" t="s">
        <v>421</v>
      </c>
      <c r="D49" s="33" t="s">
        <v>184</v>
      </c>
      <c r="E49" s="91">
        <v>7</v>
      </c>
      <c r="F49" s="40">
        <v>0</v>
      </c>
      <c r="G49" s="40">
        <v>0</v>
      </c>
      <c r="H49" s="40">
        <v>0</v>
      </c>
      <c r="I49" s="40">
        <v>0</v>
      </c>
      <c r="J49" s="91">
        <v>7</v>
      </c>
    </row>
    <row r="50" spans="1:10">
      <c r="A50" s="60">
        <v>48</v>
      </c>
      <c r="B50" s="40">
        <v>36</v>
      </c>
      <c r="C50" s="33" t="s">
        <v>364</v>
      </c>
      <c r="D50" s="33" t="s">
        <v>187</v>
      </c>
      <c r="E50" s="91">
        <v>6</v>
      </c>
      <c r="F50" s="40">
        <v>0</v>
      </c>
      <c r="G50" s="40">
        <v>0</v>
      </c>
      <c r="H50" s="40">
        <v>0</v>
      </c>
      <c r="I50" s="40">
        <v>0</v>
      </c>
      <c r="J50" s="91">
        <v>6</v>
      </c>
    </row>
    <row r="51" spans="1:10">
      <c r="A51" s="60">
        <v>49</v>
      </c>
      <c r="B51" s="40">
        <v>28</v>
      </c>
      <c r="C51" s="33" t="s">
        <v>411</v>
      </c>
      <c r="D51" s="33" t="s">
        <v>186</v>
      </c>
      <c r="E51" s="91">
        <v>5</v>
      </c>
      <c r="F51" s="40">
        <v>0</v>
      </c>
      <c r="G51" s="40">
        <v>0</v>
      </c>
      <c r="H51" s="40">
        <v>0</v>
      </c>
      <c r="I51" s="40">
        <v>0</v>
      </c>
      <c r="J51" s="91">
        <v>5</v>
      </c>
    </row>
    <row r="52" spans="1:10">
      <c r="A52" s="60">
        <v>50</v>
      </c>
      <c r="B52" s="40">
        <v>91</v>
      </c>
      <c r="C52" s="33" t="s">
        <v>148</v>
      </c>
      <c r="D52" s="33" t="s">
        <v>192</v>
      </c>
      <c r="E52" s="91">
        <v>1</v>
      </c>
      <c r="F52" s="40">
        <v>0</v>
      </c>
      <c r="G52" s="40">
        <v>0</v>
      </c>
      <c r="H52" s="40">
        <v>0</v>
      </c>
      <c r="I52" s="40">
        <v>0</v>
      </c>
      <c r="J52" s="91">
        <v>1</v>
      </c>
    </row>
  </sheetData>
  <sortState ref="B5:J6">
    <sortCondition descending="1" ref="J5:J6"/>
  </sortState>
  <mergeCells count="1">
    <mergeCell ref="A1:J1"/>
  </mergeCells>
  <pageMargins left="0.25" right="0.25" top="0.75" bottom="0.75" header="0.3" footer="0.3"/>
  <pageSetup paperSize="9" scale="74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Normal="100" zoomScaleSheetLayoutView="100" workbookViewId="0">
      <selection activeCell="G20" sqref="G20"/>
    </sheetView>
  </sheetViews>
  <sheetFormatPr defaultRowHeight="15"/>
  <cols>
    <col min="1" max="1" width="8" customWidth="1"/>
    <col min="2" max="2" width="65.42578125" bestFit="1" customWidth="1"/>
    <col min="3" max="3" width="7.85546875" style="10" customWidth="1"/>
    <col min="4" max="4" width="8.42578125" customWidth="1"/>
    <col min="5" max="6" width="8.42578125" style="52" customWidth="1"/>
  </cols>
  <sheetData>
    <row r="1" spans="1:9" ht="18.75">
      <c r="A1" s="92" t="s">
        <v>464</v>
      </c>
      <c r="B1" s="92"/>
      <c r="C1" s="92"/>
      <c r="D1" s="92"/>
      <c r="E1" s="92"/>
      <c r="F1" s="92"/>
      <c r="G1" s="92"/>
    </row>
    <row r="2" spans="1:9" ht="30" customHeight="1">
      <c r="A2" s="58" t="s">
        <v>312</v>
      </c>
      <c r="B2" s="58" t="s">
        <v>2</v>
      </c>
      <c r="C2" s="58" t="s">
        <v>447</v>
      </c>
      <c r="D2" s="58" t="s">
        <v>465</v>
      </c>
      <c r="E2" s="58" t="s">
        <v>458</v>
      </c>
      <c r="F2" s="58" t="s">
        <v>459</v>
      </c>
      <c r="G2" s="58" t="s">
        <v>0</v>
      </c>
    </row>
    <row r="3" spans="1:9" ht="20.25" customHeight="1">
      <c r="A3" s="59">
        <v>1</v>
      </c>
      <c r="B3" s="50" t="s">
        <v>197</v>
      </c>
      <c r="C3" s="73">
        <v>946</v>
      </c>
      <c r="D3" s="59">
        <v>85</v>
      </c>
      <c r="E3" s="59">
        <v>117</v>
      </c>
      <c r="F3" s="59">
        <v>185</v>
      </c>
      <c r="G3" s="59">
        <f t="shared" ref="G3:G20" si="0">SUM(C3:F3)</f>
        <v>1333</v>
      </c>
      <c r="H3" s="78"/>
      <c r="I3" s="78"/>
    </row>
    <row r="4" spans="1:9" ht="20.25" customHeight="1">
      <c r="A4" s="59">
        <v>2</v>
      </c>
      <c r="B4" s="50" t="s">
        <v>193</v>
      </c>
      <c r="C4" s="73">
        <v>927</v>
      </c>
      <c r="D4" s="59">
        <v>113</v>
      </c>
      <c r="E4" s="59">
        <v>68</v>
      </c>
      <c r="F4" s="59">
        <v>41</v>
      </c>
      <c r="G4" s="59">
        <f t="shared" si="0"/>
        <v>1149</v>
      </c>
      <c r="H4" s="78"/>
    </row>
    <row r="5" spans="1:9" ht="20.25" customHeight="1">
      <c r="A5" s="59">
        <v>3</v>
      </c>
      <c r="B5" s="50" t="s">
        <v>337</v>
      </c>
      <c r="C5" s="73">
        <v>708</v>
      </c>
      <c r="D5" s="59">
        <v>95</v>
      </c>
      <c r="E5" s="59">
        <v>80</v>
      </c>
      <c r="F5" s="59">
        <v>84</v>
      </c>
      <c r="G5" s="59">
        <f t="shared" si="0"/>
        <v>967</v>
      </c>
      <c r="H5" s="78"/>
    </row>
    <row r="6" spans="1:9" ht="20.25" customHeight="1">
      <c r="A6" s="59">
        <v>4</v>
      </c>
      <c r="B6" s="50" t="s">
        <v>194</v>
      </c>
      <c r="C6" s="73">
        <v>661</v>
      </c>
      <c r="D6" s="59">
        <v>145</v>
      </c>
      <c r="E6" s="59">
        <v>56</v>
      </c>
      <c r="F6" s="59">
        <v>63</v>
      </c>
      <c r="G6" s="59">
        <f t="shared" si="0"/>
        <v>925</v>
      </c>
      <c r="H6" s="78"/>
    </row>
    <row r="7" spans="1:9" ht="20.25" customHeight="1">
      <c r="A7" s="59">
        <v>5</v>
      </c>
      <c r="B7" s="50" t="s">
        <v>93</v>
      </c>
      <c r="C7" s="73">
        <v>607</v>
      </c>
      <c r="D7" s="59">
        <v>80</v>
      </c>
      <c r="E7" s="59">
        <v>66</v>
      </c>
      <c r="F7" s="59">
        <v>136</v>
      </c>
      <c r="G7" s="59">
        <f t="shared" si="0"/>
        <v>889</v>
      </c>
      <c r="H7" s="78"/>
    </row>
    <row r="8" spans="1:9" ht="20.25" customHeight="1">
      <c r="A8" s="59">
        <v>6</v>
      </c>
      <c r="B8" s="50" t="s">
        <v>196</v>
      </c>
      <c r="C8" s="73">
        <v>555</v>
      </c>
      <c r="D8" s="59">
        <v>80</v>
      </c>
      <c r="E8" s="59">
        <v>66</v>
      </c>
      <c r="F8" s="59">
        <v>39</v>
      </c>
      <c r="G8" s="59">
        <f t="shared" si="0"/>
        <v>740</v>
      </c>
      <c r="H8" s="78"/>
    </row>
    <row r="9" spans="1:9" ht="20.25" customHeight="1">
      <c r="A9" s="59">
        <v>7</v>
      </c>
      <c r="B9" s="50" t="s">
        <v>198</v>
      </c>
      <c r="C9" s="73">
        <v>622</v>
      </c>
      <c r="D9" s="59">
        <v>45</v>
      </c>
      <c r="E9" s="59">
        <v>24</v>
      </c>
      <c r="F9" s="59">
        <v>46</v>
      </c>
      <c r="G9" s="59">
        <f t="shared" si="0"/>
        <v>737</v>
      </c>
      <c r="H9" s="78"/>
    </row>
    <row r="10" spans="1:9" ht="20.25" customHeight="1">
      <c r="A10" s="59">
        <v>8</v>
      </c>
      <c r="B10" s="50" t="s">
        <v>184</v>
      </c>
      <c r="C10" s="73">
        <v>529</v>
      </c>
      <c r="D10" s="59">
        <v>114</v>
      </c>
      <c r="E10" s="59">
        <v>52</v>
      </c>
      <c r="F10" s="59">
        <v>31</v>
      </c>
      <c r="G10" s="59">
        <f t="shared" si="0"/>
        <v>726</v>
      </c>
      <c r="H10" s="78"/>
    </row>
    <row r="11" spans="1:9" ht="20.25" customHeight="1">
      <c r="A11" s="59">
        <v>9</v>
      </c>
      <c r="B11" s="50" t="s">
        <v>187</v>
      </c>
      <c r="C11" s="73">
        <v>501</v>
      </c>
      <c r="D11" s="59">
        <v>31</v>
      </c>
      <c r="E11" s="59">
        <v>80</v>
      </c>
      <c r="F11" s="59">
        <v>107</v>
      </c>
      <c r="G11" s="59">
        <f t="shared" si="0"/>
        <v>719</v>
      </c>
      <c r="H11" s="78"/>
    </row>
    <row r="12" spans="1:9" ht="20.25" customHeight="1">
      <c r="A12" s="59">
        <v>10</v>
      </c>
      <c r="B12" s="50" t="s">
        <v>190</v>
      </c>
      <c r="C12" s="73">
        <v>410</v>
      </c>
      <c r="D12" s="59">
        <v>122</v>
      </c>
      <c r="E12" s="59">
        <v>11</v>
      </c>
      <c r="F12" s="59">
        <v>60</v>
      </c>
      <c r="G12" s="59">
        <f t="shared" si="0"/>
        <v>603</v>
      </c>
      <c r="H12" s="78"/>
    </row>
    <row r="13" spans="1:9" ht="20.25" customHeight="1">
      <c r="A13" s="59">
        <v>11</v>
      </c>
      <c r="B13" s="50" t="s">
        <v>188</v>
      </c>
      <c r="C13" s="73">
        <v>327</v>
      </c>
      <c r="D13" s="59">
        <v>94</v>
      </c>
      <c r="E13" s="59">
        <v>88</v>
      </c>
      <c r="F13" s="59">
        <v>69</v>
      </c>
      <c r="G13" s="59">
        <f t="shared" si="0"/>
        <v>578</v>
      </c>
      <c r="H13" s="78"/>
    </row>
    <row r="14" spans="1:9" ht="20.25" customHeight="1">
      <c r="A14" s="59">
        <v>12</v>
      </c>
      <c r="B14" s="50" t="s">
        <v>185</v>
      </c>
      <c r="C14" s="73">
        <v>382</v>
      </c>
      <c r="D14" s="59">
        <v>43</v>
      </c>
      <c r="E14" s="59">
        <v>77</v>
      </c>
      <c r="F14" s="59">
        <v>47</v>
      </c>
      <c r="G14" s="59">
        <f t="shared" si="0"/>
        <v>549</v>
      </c>
      <c r="H14" s="78"/>
    </row>
    <row r="15" spans="1:9" ht="20.25" customHeight="1">
      <c r="A15" s="59">
        <v>13</v>
      </c>
      <c r="B15" s="50" t="s">
        <v>195</v>
      </c>
      <c r="C15" s="73">
        <v>314</v>
      </c>
      <c r="D15" s="59">
        <v>15</v>
      </c>
      <c r="E15" s="59">
        <v>6</v>
      </c>
      <c r="F15" s="59">
        <v>84</v>
      </c>
      <c r="G15" s="59">
        <f t="shared" si="0"/>
        <v>419</v>
      </c>
      <c r="H15" s="78"/>
    </row>
    <row r="16" spans="1:9" ht="20.25" customHeight="1">
      <c r="A16" s="59">
        <v>14</v>
      </c>
      <c r="B16" s="50" t="s">
        <v>189</v>
      </c>
      <c r="C16" s="73">
        <v>282</v>
      </c>
      <c r="D16" s="59">
        <v>15</v>
      </c>
      <c r="E16" s="59">
        <v>41</v>
      </c>
      <c r="F16" s="59">
        <v>43</v>
      </c>
      <c r="G16" s="59">
        <f t="shared" si="0"/>
        <v>381</v>
      </c>
      <c r="H16" s="78"/>
    </row>
    <row r="17" spans="1:8" s="52" customFormat="1" ht="20.25" customHeight="1">
      <c r="A17" s="59">
        <v>15</v>
      </c>
      <c r="B17" s="50" t="s">
        <v>186</v>
      </c>
      <c r="C17" s="73">
        <v>210</v>
      </c>
      <c r="D17" s="59">
        <v>42</v>
      </c>
      <c r="E17" s="59">
        <v>49</v>
      </c>
      <c r="F17" s="59">
        <v>49</v>
      </c>
      <c r="G17" s="59">
        <f t="shared" si="0"/>
        <v>350</v>
      </c>
      <c r="H17" s="78"/>
    </row>
    <row r="18" spans="1:8" s="52" customFormat="1" ht="20.25" customHeight="1">
      <c r="A18" s="59">
        <v>16</v>
      </c>
      <c r="B18" s="50" t="s">
        <v>192</v>
      </c>
      <c r="C18" s="73">
        <v>232</v>
      </c>
      <c r="D18" s="59">
        <v>15</v>
      </c>
      <c r="E18" s="59">
        <v>50</v>
      </c>
      <c r="F18" s="59">
        <v>15</v>
      </c>
      <c r="G18" s="59">
        <f t="shared" si="0"/>
        <v>312</v>
      </c>
      <c r="H18" s="78"/>
    </row>
    <row r="19" spans="1:8" s="52" customFormat="1" ht="20.25" customHeight="1">
      <c r="A19" s="59">
        <v>17</v>
      </c>
      <c r="B19" s="50" t="s">
        <v>191</v>
      </c>
      <c r="C19" s="73">
        <v>198</v>
      </c>
      <c r="D19" s="59">
        <v>10</v>
      </c>
      <c r="E19" s="59">
        <v>1</v>
      </c>
      <c r="F19" s="59">
        <v>5</v>
      </c>
      <c r="G19" s="59">
        <f t="shared" si="0"/>
        <v>214</v>
      </c>
      <c r="H19" s="78"/>
    </row>
    <row r="20" spans="1:8" s="52" customFormat="1" ht="20.25" customHeight="1">
      <c r="A20" s="59">
        <v>18</v>
      </c>
      <c r="B20" s="50" t="s">
        <v>199</v>
      </c>
      <c r="C20" s="73">
        <v>80</v>
      </c>
      <c r="D20" s="59">
        <v>15</v>
      </c>
      <c r="E20" s="59">
        <v>5</v>
      </c>
      <c r="F20" s="59">
        <v>10</v>
      </c>
      <c r="G20" s="59">
        <f t="shared" si="0"/>
        <v>110</v>
      </c>
      <c r="H20" s="78"/>
    </row>
    <row r="21" spans="1:8">
      <c r="D21" s="57"/>
      <c r="E21" s="57"/>
      <c r="F21" s="57"/>
    </row>
  </sheetData>
  <sortState ref="B3:G20">
    <sortCondition descending="1" ref="G3:G20"/>
  </sortState>
  <mergeCells count="1">
    <mergeCell ref="A1:G1"/>
  </mergeCells>
  <pageMargins left="0.25" right="0.25" top="0.75" bottom="0.75" header="0.3" footer="0.3"/>
  <pageSetup paperSize="9" fitToHeight="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2"/>
  <sheetViews>
    <sheetView topLeftCell="A44" workbookViewId="0">
      <selection activeCell="D59" sqref="D59"/>
    </sheetView>
  </sheetViews>
  <sheetFormatPr defaultRowHeight="15"/>
  <cols>
    <col min="1" max="1" width="6.5703125" style="10" bestFit="1" customWidth="1"/>
    <col min="2" max="2" width="16" bestFit="1" customWidth="1"/>
    <col min="3" max="3" width="10.5703125" bestFit="1" customWidth="1"/>
    <col min="4" max="4" width="47" bestFit="1" customWidth="1"/>
  </cols>
  <sheetData>
    <row r="1" spans="1:13" ht="18.75">
      <c r="A1" s="56"/>
      <c r="B1" s="8" t="s">
        <v>466</v>
      </c>
      <c r="C1" s="9"/>
      <c r="D1" s="7"/>
      <c r="E1" s="28"/>
    </row>
    <row r="2" spans="1:13">
      <c r="A2" s="25">
        <v>1</v>
      </c>
      <c r="B2" s="45" t="str">
        <f>VLOOKUP(A2,Riders!$A$2:$E$199,4,FALSE)</f>
        <v>LUKE</v>
      </c>
      <c r="C2" s="45" t="str">
        <f>VLOOKUP(A2,Riders!$A$2:$E$199,5,FALSE)</f>
        <v>Daniel</v>
      </c>
      <c r="D2" s="45" t="str">
        <f>VLOOKUP(A2,Riders!$A$2:$E$199,3,FALSE)</f>
        <v>Procella Sports p/b Jumbo Interactive</v>
      </c>
      <c r="E2" s="28"/>
      <c r="F2" t="str">
        <f>CONCATENATE(C2,", ",B2)</f>
        <v>Daniel, LUKE</v>
      </c>
      <c r="H2">
        <f>A2</f>
        <v>1</v>
      </c>
      <c r="I2">
        <f>A3</f>
        <v>3</v>
      </c>
      <c r="J2">
        <f>A4</f>
        <v>4</v>
      </c>
      <c r="K2">
        <f>A5</f>
        <v>5</v>
      </c>
      <c r="L2">
        <f>A6</f>
        <v>7</v>
      </c>
      <c r="M2">
        <f>A7</f>
        <v>10</v>
      </c>
    </row>
    <row r="3" spans="1:13">
      <c r="A3" s="25">
        <v>3</v>
      </c>
      <c r="B3" s="45" t="str">
        <f>VLOOKUP(A3,Riders!$A$2:$E$199,4,FALSE)</f>
        <v>KENNEDY</v>
      </c>
      <c r="C3" s="45" t="str">
        <f>VLOOKUP(A3,Riders!$A$2:$E$199,5,FALSE)</f>
        <v>Patrick</v>
      </c>
      <c r="D3" s="45" t="str">
        <f>VLOOKUP(A3,Riders!$A$2:$E$199,3,FALSE)</f>
        <v>Procella Sports p/b Jumbo Interactive</v>
      </c>
      <c r="E3" s="28"/>
      <c r="F3" s="52" t="str">
        <f t="shared" ref="F3:F66" si="0">CONCATENATE(C3,", ",B3)</f>
        <v>Patrick, KENNEDY</v>
      </c>
    </row>
    <row r="4" spans="1:13">
      <c r="A4" s="25">
        <v>4</v>
      </c>
      <c r="B4" s="45" t="str">
        <f>VLOOKUP(A4,Riders!$A$2:$E$199,4,FALSE)</f>
        <v>BERWICK</v>
      </c>
      <c r="C4" s="45" t="str">
        <f>VLOOKUP(A4,Riders!$A$2:$E$199,5,FALSE)</f>
        <v>Sebastian</v>
      </c>
      <c r="D4" s="45" t="str">
        <f>VLOOKUP(A4,Riders!$A$2:$E$199,3,FALSE)</f>
        <v>Procella Sports p/b Jumbo Interactive</v>
      </c>
      <c r="E4" s="28"/>
      <c r="F4" s="52" t="str">
        <f t="shared" si="0"/>
        <v>Sebastian, BERWICK</v>
      </c>
    </row>
    <row r="5" spans="1:13">
      <c r="A5" s="25">
        <v>5</v>
      </c>
      <c r="B5" s="45" t="str">
        <f>VLOOKUP(A5,Riders!$A$2:$E$199,4,FALSE)</f>
        <v>MENA</v>
      </c>
      <c r="C5" s="45" t="str">
        <f>VLOOKUP(A5,Riders!$A$2:$E$199,5,FALSE)</f>
        <v>Alexander</v>
      </c>
      <c r="D5" s="45" t="str">
        <f>VLOOKUP(A5,Riders!$A$2:$E$199,3,FALSE)</f>
        <v>Procella Sports p/b Jumbo Interactive</v>
      </c>
      <c r="E5" s="28"/>
      <c r="F5" s="52" t="str">
        <f t="shared" si="0"/>
        <v>Alexander, MENA</v>
      </c>
    </row>
    <row r="6" spans="1:13">
      <c r="A6" s="25">
        <v>7</v>
      </c>
      <c r="B6" s="45" t="str">
        <f>VLOOKUP(A6,Riders!$A$2:$E$199,4,FALSE)</f>
        <v>WILSON</v>
      </c>
      <c r="C6" s="45" t="str">
        <f>VLOOKUP(A6,Riders!$A$2:$E$199,5,FALSE)</f>
        <v>Ryan</v>
      </c>
      <c r="D6" s="45" t="str">
        <f>VLOOKUP(A6,Riders!$A$2:$E$199,3,FALSE)</f>
        <v>Procella Sports p/b Jumbo Interactive</v>
      </c>
      <c r="E6" s="28"/>
      <c r="F6" s="52" t="str">
        <f t="shared" si="0"/>
        <v>Ryan, WILSON</v>
      </c>
    </row>
    <row r="7" spans="1:13">
      <c r="A7" s="25">
        <v>10</v>
      </c>
      <c r="B7" s="45" t="str">
        <f>VLOOKUP(A7,Riders!$A$2:$E$199,4,FALSE)</f>
        <v>GOUGH</v>
      </c>
      <c r="C7" s="45" t="str">
        <f>VLOOKUP(A7,Riders!$A$2:$E$199,5,FALSE)</f>
        <v>Tom</v>
      </c>
      <c r="D7" s="45" t="str">
        <f>VLOOKUP(A7,Riders!$A$2:$E$199,3,FALSE)</f>
        <v>Procella Sports p/b Jumbo Interactive</v>
      </c>
      <c r="E7" s="28"/>
      <c r="F7" s="52" t="str">
        <f t="shared" si="0"/>
        <v>Tom, GOUGH</v>
      </c>
    </row>
    <row r="8" spans="1:13">
      <c r="A8" s="25">
        <v>11</v>
      </c>
      <c r="B8" s="45" t="str">
        <f>VLOOKUP(A8,Riders!$A$2:$E$199,4,FALSE)</f>
        <v>BAKER</v>
      </c>
      <c r="C8" s="45" t="str">
        <f>VLOOKUP(A8,Riders!$A$2:$E$199,5,FALSE)</f>
        <v>Ric</v>
      </c>
      <c r="D8" s="45" t="str">
        <f>VLOOKUP(A8,Riders!$A$2:$E$199,3,FALSE)</f>
        <v>Mipela Geo Solutions Altitude Race Team</v>
      </c>
      <c r="E8" s="28"/>
      <c r="F8" s="52" t="str">
        <f t="shared" si="0"/>
        <v>Ric, BAKER</v>
      </c>
      <c r="H8" s="52">
        <f>A8</f>
        <v>11</v>
      </c>
      <c r="I8" s="52">
        <f>A9</f>
        <v>13</v>
      </c>
      <c r="J8" s="52">
        <f>A10</f>
        <v>15</v>
      </c>
      <c r="K8" s="52">
        <f>A11</f>
        <v>16</v>
      </c>
      <c r="L8" s="52">
        <f>A12</f>
        <v>17</v>
      </c>
      <c r="M8" s="52">
        <f>A13</f>
        <v>20</v>
      </c>
    </row>
    <row r="9" spans="1:13">
      <c r="A9" s="25">
        <v>13</v>
      </c>
      <c r="B9" s="45" t="str">
        <f>VLOOKUP(A9,Riders!$A$2:$E$199,4,FALSE)</f>
        <v>WOODESON</v>
      </c>
      <c r="C9" s="45" t="str">
        <f>VLOOKUP(A9,Riders!$A$2:$E$199,5,FALSE)</f>
        <v>Brendon</v>
      </c>
      <c r="D9" s="45" t="str">
        <f>VLOOKUP(A9,Riders!$A$2:$E$199,3,FALSE)</f>
        <v>Mipela Geo Solutions Altitude Race Team</v>
      </c>
      <c r="E9" s="28"/>
      <c r="F9" s="52" t="str">
        <f t="shared" si="0"/>
        <v>Brendon, WOODESON</v>
      </c>
    </row>
    <row r="10" spans="1:13">
      <c r="A10" s="25">
        <v>15</v>
      </c>
      <c r="B10" s="45" t="str">
        <f>VLOOKUP(A10,Riders!$A$2:$E$199,4,FALSE)</f>
        <v>BEIKOFF</v>
      </c>
      <c r="C10" s="45" t="str">
        <f>VLOOKUP(A10,Riders!$A$2:$E$199,5,FALSE)</f>
        <v>Joshua</v>
      </c>
      <c r="D10" s="45" t="str">
        <f>VLOOKUP(A10,Riders!$A$2:$E$199,3,FALSE)</f>
        <v>Mipela Geo Solutions Altitude Race Team</v>
      </c>
      <c r="E10" s="28"/>
      <c r="F10" s="52" t="str">
        <f t="shared" si="0"/>
        <v>Joshua, BEIKOFF</v>
      </c>
    </row>
    <row r="11" spans="1:13">
      <c r="A11" s="25">
        <v>16</v>
      </c>
      <c r="B11" s="45" t="str">
        <f>VLOOKUP(A11,Riders!$A$2:$E$199,4,FALSE)</f>
        <v>WILCOX</v>
      </c>
      <c r="C11" s="45" t="str">
        <f>VLOOKUP(A11,Riders!$A$2:$E$199,5,FALSE)</f>
        <v>Calem</v>
      </c>
      <c r="D11" s="45" t="str">
        <f>VLOOKUP(A11,Riders!$A$2:$E$199,3,FALSE)</f>
        <v>Mipela Geo Solutions Altitude Race Team</v>
      </c>
      <c r="E11" s="28"/>
      <c r="F11" s="52" t="str">
        <f t="shared" si="0"/>
        <v>Calem, WILCOX</v>
      </c>
    </row>
    <row r="12" spans="1:13">
      <c r="A12" s="25">
        <v>17</v>
      </c>
      <c r="B12" s="45" t="str">
        <f>VLOOKUP(A12,Riders!$A$2:$E$199,4,FALSE)</f>
        <v>RENDER</v>
      </c>
      <c r="C12" s="45" t="str">
        <f>VLOOKUP(A12,Riders!$A$2:$E$199,5,FALSE)</f>
        <v>Mark</v>
      </c>
      <c r="D12" s="45" t="str">
        <f>VLOOKUP(A12,Riders!$A$2:$E$199,3,FALSE)</f>
        <v>Mipela Geo Solutions Altitude Race Team</v>
      </c>
      <c r="E12" s="28"/>
      <c r="F12" s="52" t="str">
        <f t="shared" si="0"/>
        <v>Mark, RENDER</v>
      </c>
    </row>
    <row r="13" spans="1:13">
      <c r="A13" s="25">
        <v>20</v>
      </c>
      <c r="B13" s="45" t="str">
        <f>VLOOKUP(A13,Riders!$A$2:$E$199,4,FALSE)</f>
        <v>WASS</v>
      </c>
      <c r="C13" s="45" t="str">
        <f>VLOOKUP(A13,Riders!$A$2:$E$199,5,FALSE)</f>
        <v>Cade</v>
      </c>
      <c r="D13" s="45" t="str">
        <f>VLOOKUP(A13,Riders!$A$2:$E$199,3,FALSE)</f>
        <v>Mipela Geo Solutions Altitude Race Team</v>
      </c>
      <c r="E13" s="28"/>
      <c r="F13" s="52" t="str">
        <f t="shared" si="0"/>
        <v>Cade, WASS</v>
      </c>
    </row>
    <row r="14" spans="1:13">
      <c r="A14" s="25">
        <v>21</v>
      </c>
      <c r="B14" s="45" t="str">
        <f>VLOOKUP(A14,Riders!$A$2:$E$199,4,FALSE)</f>
        <v>MARWOOD</v>
      </c>
      <c r="C14" s="45" t="str">
        <f>VLOOKUP(A14,Riders!$A$2:$E$199,5,FALSE)</f>
        <v>Kyle</v>
      </c>
      <c r="D14" s="45" t="str">
        <f>VLOOKUP(A14,Riders!$A$2:$E$199,3,FALSE)</f>
        <v>Living Here Cycling Team Powered by Sedgman and Hitachi</v>
      </c>
      <c r="E14" s="28"/>
      <c r="F14" s="52" t="str">
        <f t="shared" si="0"/>
        <v>Kyle, MARWOOD</v>
      </c>
      <c r="H14" s="52">
        <f>A14</f>
        <v>21</v>
      </c>
      <c r="I14" s="52">
        <f>A15</f>
        <v>22</v>
      </c>
      <c r="J14" s="52">
        <f>A16</f>
        <v>23</v>
      </c>
      <c r="K14" s="52">
        <f>A17</f>
        <v>27</v>
      </c>
      <c r="L14" s="52">
        <f>A18</f>
        <v>29</v>
      </c>
      <c r="M14" s="52"/>
    </row>
    <row r="15" spans="1:13">
      <c r="A15" s="25">
        <v>22</v>
      </c>
      <c r="B15" s="45" t="str">
        <f>VLOOKUP(A15,Riders!$A$2:$E$199,4,FALSE)</f>
        <v>BRAUER</v>
      </c>
      <c r="C15" s="45" t="str">
        <f>VLOOKUP(A15,Riders!$A$2:$E$199,5,FALSE)</f>
        <v>Brendon</v>
      </c>
      <c r="D15" s="45" t="str">
        <f>VLOOKUP(A15,Riders!$A$2:$E$199,3,FALSE)</f>
        <v>Living Here Cycling Team Powered by Sedgman and Hitachi</v>
      </c>
      <c r="E15" s="28"/>
      <c r="F15" s="52" t="str">
        <f t="shared" si="0"/>
        <v>Brendon, BRAUER</v>
      </c>
    </row>
    <row r="16" spans="1:13">
      <c r="A16" s="25">
        <v>23</v>
      </c>
      <c r="B16" s="45" t="str">
        <f>VLOOKUP(A16,Riders!$A$2:$E$199,4,FALSE)</f>
        <v>BRAUER</v>
      </c>
      <c r="C16" s="45" t="str">
        <f>VLOOKUP(A16,Riders!$A$2:$E$199,5,FALSE)</f>
        <v>Nixon</v>
      </c>
      <c r="D16" s="45" t="str">
        <f>VLOOKUP(A16,Riders!$A$2:$E$199,3,FALSE)</f>
        <v>Living Here Cycling Team Powered by Sedgman and Hitachi</v>
      </c>
      <c r="E16" s="28"/>
      <c r="F16" s="52" t="str">
        <f t="shared" si="0"/>
        <v>Nixon, BRAUER</v>
      </c>
    </row>
    <row r="17" spans="1:13">
      <c r="A17" s="25">
        <v>27</v>
      </c>
      <c r="B17" s="45" t="str">
        <f>VLOOKUP(A17,Riders!$A$2:$E$199,4,FALSE)</f>
        <v>SAMPSON</v>
      </c>
      <c r="C17" s="45" t="str">
        <f>VLOOKUP(A17,Riders!$A$2:$E$199,5,FALSE)</f>
        <v>Jarrod</v>
      </c>
      <c r="D17" s="45" t="str">
        <f>VLOOKUP(A17,Riders!$A$2:$E$199,3,FALSE)</f>
        <v>Living Here Cycling Team Powered by Sedgman and Hitachi</v>
      </c>
      <c r="E17" s="28"/>
      <c r="F17" s="52" t="str">
        <f t="shared" si="0"/>
        <v>Jarrod, SAMPSON</v>
      </c>
    </row>
    <row r="18" spans="1:13">
      <c r="A18" s="25">
        <v>29</v>
      </c>
      <c r="B18" s="45" t="str">
        <f>VLOOKUP(A18,Riders!$A$2:$E$199,4,FALSE)</f>
        <v>MANNING</v>
      </c>
      <c r="C18" s="45" t="str">
        <f>VLOOKUP(A18,Riders!$A$2:$E$199,5,FALSE)</f>
        <v>Scott</v>
      </c>
      <c r="D18" s="45" t="str">
        <f>VLOOKUP(A18,Riders!$A$2:$E$199,3,FALSE)</f>
        <v>Living Here Cycling Team Powered by Sedgman and Hitachi</v>
      </c>
      <c r="E18" s="28"/>
      <c r="F18" s="52" t="str">
        <f t="shared" si="0"/>
        <v>Scott, MANNING</v>
      </c>
      <c r="H18" s="52"/>
      <c r="I18" s="52"/>
      <c r="J18" s="52"/>
      <c r="K18" s="52"/>
      <c r="L18" s="52"/>
      <c r="M18" s="52"/>
    </row>
    <row r="19" spans="1:13">
      <c r="A19" s="25">
        <v>31</v>
      </c>
      <c r="B19" s="45" t="str">
        <f>VLOOKUP(A19,Riders!$A$2:$E$199,4,FALSE)</f>
        <v>KERRISON</v>
      </c>
      <c r="C19" s="45" t="str">
        <f>VLOOKUP(A19,Riders!$A$2:$E$199,5,FALSE)</f>
        <v>Jesse</v>
      </c>
      <c r="D19" s="45" t="str">
        <f>VLOOKUP(A19,Riders!$A$2:$E$199,3,FALSE)</f>
        <v>Giant Rockhampton</v>
      </c>
      <c r="E19" s="28"/>
      <c r="F19" s="52" t="str">
        <f t="shared" si="0"/>
        <v>Jesse, KERRISON</v>
      </c>
      <c r="H19" s="52">
        <f>A19</f>
        <v>31</v>
      </c>
      <c r="I19" s="52">
        <f>A20</f>
        <v>32</v>
      </c>
      <c r="J19" s="52">
        <f>A21</f>
        <v>33</v>
      </c>
      <c r="K19" s="52">
        <f>A22</f>
        <v>35</v>
      </c>
      <c r="L19" s="52">
        <f>A23</f>
        <v>38</v>
      </c>
      <c r="M19" s="52">
        <f>A24</f>
        <v>294</v>
      </c>
    </row>
    <row r="20" spans="1:13">
      <c r="A20" s="25">
        <v>32</v>
      </c>
      <c r="B20" s="45" t="str">
        <f>VLOOKUP(A20,Riders!$A$2:$E$199,4,FALSE)</f>
        <v>WOHLER</v>
      </c>
      <c r="C20" s="45" t="str">
        <f>VLOOKUP(A20,Riders!$A$2:$E$199,5,FALSE)</f>
        <v>Alex</v>
      </c>
      <c r="D20" s="45" t="str">
        <f>VLOOKUP(A20,Riders!$A$2:$E$199,3,FALSE)</f>
        <v>Giant Rockhampton</v>
      </c>
      <c r="E20" s="28"/>
      <c r="F20" s="52" t="str">
        <f t="shared" si="0"/>
        <v>Alex, WOHLER</v>
      </c>
      <c r="H20" s="52"/>
      <c r="I20" s="52"/>
      <c r="J20" s="52"/>
      <c r="K20" s="52"/>
      <c r="L20" s="52"/>
      <c r="M20" s="52"/>
    </row>
    <row r="21" spans="1:13">
      <c r="A21" s="25">
        <v>33</v>
      </c>
      <c r="B21" s="45" t="str">
        <f>VLOOKUP(A21,Riders!$A$2:$E$199,4,FALSE)</f>
        <v>COPP</v>
      </c>
      <c r="C21" s="45" t="str">
        <f>VLOOKUP(A21,Riders!$A$2:$E$199,5,FALSE)</f>
        <v>Jayden</v>
      </c>
      <c r="D21" s="45" t="str">
        <f>VLOOKUP(A21,Riders!$A$2:$E$199,3,FALSE)</f>
        <v>Giant Rockhampton</v>
      </c>
      <c r="E21" s="28"/>
      <c r="F21" s="52" t="str">
        <f t="shared" si="0"/>
        <v>Jayden, COPP</v>
      </c>
    </row>
    <row r="22" spans="1:13">
      <c r="A22" s="25">
        <v>35</v>
      </c>
      <c r="B22" s="45" t="str">
        <f>VLOOKUP(A22,Riders!$A$2:$E$199,4,FALSE)</f>
        <v>EDGE</v>
      </c>
      <c r="C22" s="45" t="str">
        <f>VLOOKUP(A22,Riders!$A$2:$E$199,5,FALSE)</f>
        <v>David</v>
      </c>
      <c r="D22" s="45" t="str">
        <f>VLOOKUP(A22,Riders!$A$2:$E$199,3,FALSE)</f>
        <v>Giant Rockhampton</v>
      </c>
      <c r="E22" s="28"/>
      <c r="F22" s="52" t="str">
        <f t="shared" si="0"/>
        <v>David, EDGE</v>
      </c>
    </row>
    <row r="23" spans="1:13">
      <c r="A23" s="25">
        <v>38</v>
      </c>
      <c r="B23" s="45" t="str">
        <f>VLOOKUP(A23,Riders!$A$2:$E$199,4,FALSE)</f>
        <v>HENSHAW</v>
      </c>
      <c r="C23" s="45" t="str">
        <f>VLOOKUP(A23,Riders!$A$2:$E$199,5,FALSE)</f>
        <v>Scott</v>
      </c>
      <c r="D23" s="45" t="str">
        <f>VLOOKUP(A23,Riders!$A$2:$E$199,3,FALSE)</f>
        <v>Giant Rockhampton</v>
      </c>
      <c r="E23" s="28"/>
      <c r="F23" s="52" t="str">
        <f t="shared" si="0"/>
        <v>Scott, HENSHAW</v>
      </c>
    </row>
    <row r="24" spans="1:13">
      <c r="A24" s="25">
        <v>294</v>
      </c>
      <c r="B24" s="45" t="str">
        <f>VLOOKUP(A24,Riders!$A$2:$E$199,4,FALSE)</f>
        <v>LOFTHOUSE</v>
      </c>
      <c r="C24" s="45" t="str">
        <f>VLOOKUP(A24,Riders!$A$2:$E$199,5,FALSE)</f>
        <v>Tim</v>
      </c>
      <c r="D24" s="45" t="str">
        <f>VLOOKUP(A24,Riders!$A$2:$E$199,3,FALSE)</f>
        <v>Giant Rockhampton (GUEST RIDER)</v>
      </c>
      <c r="E24" s="28"/>
      <c r="F24" s="52" t="str">
        <f t="shared" si="0"/>
        <v>Tim, LOFTHOUSE</v>
      </c>
      <c r="H24" s="52"/>
      <c r="I24" s="52"/>
      <c r="J24" s="52"/>
      <c r="K24" s="52"/>
      <c r="L24" s="52"/>
      <c r="M24" s="52"/>
    </row>
    <row r="25" spans="1:13">
      <c r="A25" s="25">
        <v>41</v>
      </c>
      <c r="B25" s="45" t="str">
        <f>VLOOKUP(A25,Riders!$A$2:$E$199,4,FALSE)</f>
        <v>HAWLEY</v>
      </c>
      <c r="C25" s="45" t="str">
        <f>VLOOKUP(A25,Riders!$A$2:$E$199,5,FALSE)</f>
        <v>Mitch</v>
      </c>
      <c r="D25" s="45" t="str">
        <f>VLOOKUP(A25,Riders!$A$2:$E$199,3,FALSE)</f>
        <v>Erdinger Alkoholfrei - fiets Apparel Cycling Team</v>
      </c>
      <c r="E25" s="28"/>
      <c r="F25" s="52" t="str">
        <f t="shared" si="0"/>
        <v>Mitch, HAWLEY</v>
      </c>
      <c r="H25" s="52">
        <f>A25</f>
        <v>41</v>
      </c>
      <c r="I25" s="52">
        <f>A26</f>
        <v>43</v>
      </c>
      <c r="J25" s="52">
        <f>A27</f>
        <v>44</v>
      </c>
      <c r="K25" s="52">
        <f>A28</f>
        <v>46</v>
      </c>
      <c r="L25" s="52">
        <f>A29</f>
        <v>48</v>
      </c>
      <c r="M25" s="52">
        <f>A30</f>
        <v>50</v>
      </c>
    </row>
    <row r="26" spans="1:13">
      <c r="A26" s="25">
        <v>43</v>
      </c>
      <c r="B26" s="45" t="str">
        <f>VLOOKUP(A26,Riders!$A$2:$E$199,4,FALSE)</f>
        <v>NOBLE</v>
      </c>
      <c r="C26" s="45" t="str">
        <f>VLOOKUP(A26,Riders!$A$2:$E$199,5,FALSE)</f>
        <v>Jonathon</v>
      </c>
      <c r="D26" s="45" t="str">
        <f>VLOOKUP(A26,Riders!$A$2:$E$199,3,FALSE)</f>
        <v>Erdinger Alkoholfrei - fiets Apparel Cycling Team</v>
      </c>
      <c r="E26" s="28"/>
      <c r="F26" s="52" t="str">
        <f t="shared" si="0"/>
        <v>Jonathon, NOBLE</v>
      </c>
      <c r="H26" s="52"/>
      <c r="I26" s="52"/>
      <c r="J26" s="52"/>
      <c r="K26" s="52"/>
      <c r="L26" s="52"/>
      <c r="M26" s="52"/>
    </row>
    <row r="27" spans="1:13">
      <c r="A27" s="25">
        <v>44</v>
      </c>
      <c r="B27" s="45" t="str">
        <f>VLOOKUP(A27,Riders!$A$2:$E$199,4,FALSE)</f>
        <v>MCADAM</v>
      </c>
      <c r="C27" s="45" t="str">
        <f>VLOOKUP(A27,Riders!$A$2:$E$199,5,FALSE)</f>
        <v>David</v>
      </c>
      <c r="D27" s="45" t="str">
        <f>VLOOKUP(A27,Riders!$A$2:$E$199,3,FALSE)</f>
        <v>Erdinger Alkoholfrei - fiets Apparel Cycling Team</v>
      </c>
      <c r="E27" s="28"/>
      <c r="F27" s="52" t="str">
        <f t="shared" si="0"/>
        <v>David, MCADAM</v>
      </c>
    </row>
    <row r="28" spans="1:13">
      <c r="A28" s="25">
        <v>46</v>
      </c>
      <c r="B28" s="45" t="str">
        <f>VLOOKUP(A28,Riders!$A$2:$E$199,4,FALSE)</f>
        <v>CARMAN</v>
      </c>
      <c r="C28" s="45" t="str">
        <f>VLOOKUP(A28,Riders!$A$2:$E$199,5,FALSE)</f>
        <v>Ben</v>
      </c>
      <c r="D28" s="45" t="str">
        <f>VLOOKUP(A28,Riders!$A$2:$E$199,3,FALSE)</f>
        <v>Erdinger Alkoholfrei - fiets Apparel Cycling Team</v>
      </c>
      <c r="E28" s="28"/>
      <c r="F28" s="52" t="str">
        <f t="shared" si="0"/>
        <v>Ben, CARMAN</v>
      </c>
    </row>
    <row r="29" spans="1:13">
      <c r="A29" s="25">
        <v>48</v>
      </c>
      <c r="B29" s="45" t="str">
        <f>VLOOKUP(A29,Riders!$A$2:$E$199,4,FALSE)</f>
        <v>BROWN</v>
      </c>
      <c r="C29" s="45" t="str">
        <f>VLOOKUP(A29,Riders!$A$2:$E$199,5,FALSE)</f>
        <v>David</v>
      </c>
      <c r="D29" s="45" t="str">
        <f>VLOOKUP(A29,Riders!$A$2:$E$199,3,FALSE)</f>
        <v>Erdinger Alkoholfrei - fiets Apparel Cycling Team</v>
      </c>
      <c r="E29" s="28"/>
      <c r="F29" s="52" t="str">
        <f t="shared" si="0"/>
        <v>David, BROWN</v>
      </c>
    </row>
    <row r="30" spans="1:13">
      <c r="A30" s="25">
        <v>50</v>
      </c>
      <c r="B30" s="45" t="str">
        <f>VLOOKUP(A30,Riders!$A$2:$E$199,4,FALSE)</f>
        <v>CARMAN</v>
      </c>
      <c r="C30" s="45" t="str">
        <f>VLOOKUP(A30,Riders!$A$2:$E$199,5,FALSE)</f>
        <v>Trent</v>
      </c>
      <c r="D30" s="45" t="str">
        <f>VLOOKUP(A30,Riders!$A$2:$E$199,3,FALSE)</f>
        <v>Erdinger Alkoholfrei - fiets Apparel Cycling Team</v>
      </c>
      <c r="E30" s="28"/>
      <c r="F30" s="52" t="str">
        <f t="shared" si="0"/>
        <v>Trent, CARMAN</v>
      </c>
      <c r="H30" s="52"/>
      <c r="I30" s="52"/>
      <c r="J30" s="52"/>
      <c r="K30" s="52"/>
      <c r="L30" s="52"/>
      <c r="M30" s="52"/>
    </row>
    <row r="31" spans="1:13">
      <c r="A31" s="25">
        <v>51</v>
      </c>
      <c r="B31" s="45" t="str">
        <f>VLOOKUP(A31,Riders!$A$2:$E$199,4,FALSE)</f>
        <v>MACAVOY</v>
      </c>
      <c r="C31" s="45" t="str">
        <f>VLOOKUP(A31,Riders!$A$2:$E$199,5,FALSE)</f>
        <v>Richard</v>
      </c>
      <c r="D31" s="45" t="str">
        <f>VLOOKUP(A31,Riders!$A$2:$E$199,3,FALSE)</f>
        <v>Colliers Racing</v>
      </c>
      <c r="E31" s="28"/>
      <c r="F31" s="52" t="str">
        <f t="shared" si="0"/>
        <v>Richard, MACAVOY</v>
      </c>
      <c r="H31" s="52">
        <f>A31</f>
        <v>51</v>
      </c>
      <c r="I31" s="52">
        <f>A32</f>
        <v>52</v>
      </c>
      <c r="J31" s="52">
        <f>A33</f>
        <v>54</v>
      </c>
      <c r="K31" s="52">
        <f>A34</f>
        <v>55</v>
      </c>
      <c r="L31" s="52">
        <f>A35</f>
        <v>56</v>
      </c>
      <c r="M31" s="52">
        <f>A36</f>
        <v>60</v>
      </c>
    </row>
    <row r="32" spans="1:13">
      <c r="A32" s="25">
        <v>52</v>
      </c>
      <c r="B32" s="45" t="str">
        <f>VLOOKUP(A32,Riders!$A$2:$E$199,4,FALSE)</f>
        <v>WEST</v>
      </c>
      <c r="C32" s="45" t="str">
        <f>VLOOKUP(A32,Riders!$A$2:$E$199,5,FALSE)</f>
        <v>Trent</v>
      </c>
      <c r="D32" s="45" t="str">
        <f>VLOOKUP(A32,Riders!$A$2:$E$199,3,FALSE)</f>
        <v>Colliers Racing</v>
      </c>
      <c r="E32" s="28"/>
      <c r="F32" s="52" t="str">
        <f t="shared" si="0"/>
        <v>Trent, WEST</v>
      </c>
      <c r="H32" s="52"/>
      <c r="I32" s="52"/>
      <c r="J32" s="52"/>
      <c r="K32" s="52"/>
      <c r="L32" s="52"/>
      <c r="M32" s="52"/>
    </row>
    <row r="33" spans="1:13">
      <c r="A33" s="25">
        <v>54</v>
      </c>
      <c r="B33" s="45" t="str">
        <f>VLOOKUP(A33,Riders!$A$2:$E$199,4,FALSE)</f>
        <v>CURLEY</v>
      </c>
      <c r="C33" s="45" t="str">
        <f>VLOOKUP(A33,Riders!$A$2:$E$199,5,FALSE)</f>
        <v>Michael</v>
      </c>
      <c r="D33" s="45" t="str">
        <f>VLOOKUP(A33,Riders!$A$2:$E$199,3,FALSE)</f>
        <v>Colliers Racing</v>
      </c>
      <c r="E33" s="28"/>
      <c r="F33" s="52" t="str">
        <f t="shared" si="0"/>
        <v>Michael, CURLEY</v>
      </c>
    </row>
    <row r="34" spans="1:13">
      <c r="A34" s="25">
        <v>55</v>
      </c>
      <c r="B34" s="45" t="str">
        <f>VLOOKUP(A34,Riders!$A$2:$E$199,4,FALSE)</f>
        <v>PIJPERS</v>
      </c>
      <c r="C34" s="45" t="str">
        <f>VLOOKUP(A34,Riders!$A$2:$E$199,5,FALSE)</f>
        <v>Louis</v>
      </c>
      <c r="D34" s="45" t="str">
        <f>VLOOKUP(A34,Riders!$A$2:$E$199,3,FALSE)</f>
        <v>Colliers Racing</v>
      </c>
      <c r="E34" s="28"/>
      <c r="F34" s="52" t="str">
        <f t="shared" si="0"/>
        <v>Louis, PIJPERS</v>
      </c>
    </row>
    <row r="35" spans="1:13">
      <c r="A35" s="25">
        <v>56</v>
      </c>
      <c r="B35" s="45" t="str">
        <f>VLOOKUP(A35,Riders!$A$2:$E$199,4,FALSE)</f>
        <v>COLLINS</v>
      </c>
      <c r="C35" s="45" t="str">
        <f>VLOOKUP(A35,Riders!$A$2:$E$199,5,FALSE)</f>
        <v>Pete</v>
      </c>
      <c r="D35" s="45" t="str">
        <f>VLOOKUP(A35,Riders!$A$2:$E$199,3,FALSE)</f>
        <v>Colliers Racing</v>
      </c>
      <c r="E35" s="28"/>
      <c r="F35" s="52" t="str">
        <f t="shared" si="0"/>
        <v>Pete, COLLINS</v>
      </c>
    </row>
    <row r="36" spans="1:13">
      <c r="A36" s="25">
        <v>60</v>
      </c>
      <c r="B36" s="45" t="str">
        <f>VLOOKUP(A36,Riders!$A$2:$E$199,4,FALSE)</f>
        <v>HARVEY</v>
      </c>
      <c r="C36" s="45" t="str">
        <f>VLOOKUP(A36,Riders!$A$2:$E$199,5,FALSE)</f>
        <v>Pedr</v>
      </c>
      <c r="D36" s="45" t="str">
        <f>VLOOKUP(A36,Riders!$A$2:$E$199,3,FALSE)</f>
        <v>Colliers Racing</v>
      </c>
      <c r="E36" s="28"/>
      <c r="F36" s="52" t="str">
        <f t="shared" si="0"/>
        <v>Pedr, HARVEY</v>
      </c>
      <c r="H36" s="52"/>
      <c r="I36" s="52"/>
      <c r="J36" s="52"/>
      <c r="K36" s="52"/>
      <c r="L36" s="52"/>
      <c r="M36" s="52"/>
    </row>
    <row r="37" spans="1:13">
      <c r="A37" s="25">
        <v>61</v>
      </c>
      <c r="B37" s="45" t="str">
        <f>VLOOKUP(A37,Riders!$A$2:$E$199,4,FALSE)</f>
        <v>BRENT</v>
      </c>
      <c r="C37" s="45" t="str">
        <f>VLOOKUP(A37,Riders!$A$2:$E$199,5,FALSE)</f>
        <v>Kurtis</v>
      </c>
      <c r="D37" s="45" t="str">
        <f>VLOOKUP(A37,Riders!$A$2:$E$199,3,FALSE)</f>
        <v>Cobra9 Intebuild Racing</v>
      </c>
      <c r="E37" s="28"/>
      <c r="F37" s="52" t="str">
        <f t="shared" si="0"/>
        <v>Kurtis, BRENT</v>
      </c>
      <c r="H37" s="52">
        <f>A37</f>
        <v>61</v>
      </c>
      <c r="I37" s="52">
        <f>A38</f>
        <v>63</v>
      </c>
      <c r="J37" s="52">
        <f>A39</f>
        <v>64</v>
      </c>
      <c r="K37" s="52">
        <f>A40</f>
        <v>65</v>
      </c>
      <c r="L37" s="52">
        <f>A41</f>
        <v>66</v>
      </c>
      <c r="M37" s="52">
        <f>A42</f>
        <v>69</v>
      </c>
    </row>
    <row r="38" spans="1:13">
      <c r="A38" s="25">
        <v>63</v>
      </c>
      <c r="B38" s="45" t="str">
        <f>VLOOKUP(A38,Riders!$A$2:$E$199,4,FALSE)</f>
        <v>WHITE</v>
      </c>
      <c r="C38" s="45" t="str">
        <f>VLOOKUP(A38,Riders!$A$2:$E$199,5,FALSE)</f>
        <v>Nathan</v>
      </c>
      <c r="D38" s="45" t="str">
        <f>VLOOKUP(A38,Riders!$A$2:$E$199,3,FALSE)</f>
        <v>Cobra9 Intebuild Racing</v>
      </c>
      <c r="E38" s="28"/>
      <c r="F38" s="52" t="str">
        <f t="shared" si="0"/>
        <v>Nathan, WHITE</v>
      </c>
      <c r="H38" s="52"/>
      <c r="I38" s="52"/>
      <c r="J38" s="52"/>
      <c r="K38" s="52"/>
      <c r="L38" s="52"/>
      <c r="M38" s="52"/>
    </row>
    <row r="39" spans="1:13">
      <c r="A39" s="25">
        <v>64</v>
      </c>
      <c r="B39" s="45" t="str">
        <f>VLOOKUP(A39,Riders!$A$2:$E$199,4,FALSE)</f>
        <v>MACARTHUR</v>
      </c>
      <c r="C39" s="45" t="str">
        <f>VLOOKUP(A39,Riders!$A$2:$E$199,5,FALSE)</f>
        <v>Dugald</v>
      </c>
      <c r="D39" s="45" t="str">
        <f>VLOOKUP(A39,Riders!$A$2:$E$199,3,FALSE)</f>
        <v>Cobra9 Intebuild Racing</v>
      </c>
      <c r="E39" s="28"/>
      <c r="F39" s="52" t="str">
        <f t="shared" si="0"/>
        <v>Dugald, MACARTHUR</v>
      </c>
    </row>
    <row r="40" spans="1:13">
      <c r="A40" s="25">
        <v>65</v>
      </c>
      <c r="B40" s="45" t="str">
        <f>VLOOKUP(A40,Riders!$A$2:$E$199,4,FALSE)</f>
        <v>WHITE</v>
      </c>
      <c r="C40" s="45" t="str">
        <f>VLOOKUP(A40,Riders!$A$2:$E$199,5,FALSE)</f>
        <v>Adam</v>
      </c>
      <c r="D40" s="45" t="str">
        <f>VLOOKUP(A40,Riders!$A$2:$E$199,3,FALSE)</f>
        <v>Cobra9 Intebuild Racing</v>
      </c>
      <c r="E40" s="28"/>
      <c r="F40" s="52" t="str">
        <f t="shared" si="0"/>
        <v>Adam, WHITE</v>
      </c>
    </row>
    <row r="41" spans="1:13">
      <c r="A41" s="25">
        <v>66</v>
      </c>
      <c r="B41" s="45" t="str">
        <f>VLOOKUP(A41,Riders!$A$2:$E$199,4,FALSE)</f>
        <v>ZARANSKI</v>
      </c>
      <c r="C41" s="45" t="str">
        <f>VLOOKUP(A41,Riders!$A$2:$E$199,5,FALSE)</f>
        <v>Matt</v>
      </c>
      <c r="D41" s="45" t="str">
        <f>VLOOKUP(A41,Riders!$A$2:$E$199,3,FALSE)</f>
        <v>Cobra9 Intebuild Racing</v>
      </c>
      <c r="E41" s="28"/>
      <c r="F41" s="52" t="str">
        <f t="shared" si="0"/>
        <v>Matt, ZARANSKI</v>
      </c>
    </row>
    <row r="42" spans="1:13">
      <c r="A42" s="25">
        <v>69</v>
      </c>
      <c r="B42" s="45" t="str">
        <f>VLOOKUP(A42,Riders!$A$2:$E$199,4,FALSE)</f>
        <v>NEUMANN</v>
      </c>
      <c r="C42" s="45" t="str">
        <f>VLOOKUP(A42,Riders!$A$2:$E$199,5,FALSE)</f>
        <v>Mitch</v>
      </c>
      <c r="D42" s="45" t="str">
        <f>VLOOKUP(A42,Riders!$A$2:$E$199,3,FALSE)</f>
        <v>Cobra9 Intebuild Racing</v>
      </c>
      <c r="E42" s="28"/>
      <c r="F42" s="52" t="str">
        <f t="shared" si="0"/>
        <v>Mitch, NEUMANN</v>
      </c>
      <c r="H42" s="52"/>
      <c r="I42" s="52"/>
      <c r="J42" s="52"/>
      <c r="K42" s="52"/>
      <c r="L42" s="52"/>
      <c r="M42" s="52"/>
    </row>
    <row r="43" spans="1:13">
      <c r="A43" s="25">
        <v>71</v>
      </c>
      <c r="B43" s="45" t="str">
        <f>VLOOKUP(A43,Riders!$A$2:$E$199,4,FALSE)</f>
        <v>COOK</v>
      </c>
      <c r="C43" s="45" t="str">
        <f>VLOOKUP(A43,Riders!$A$2:$E$199,5,FALSE)</f>
        <v>Ben</v>
      </c>
      <c r="D43" s="45" t="str">
        <f>VLOOKUP(A43,Riders!$A$2:$E$199,3,FALSE)</f>
        <v>Campos Cycling Team</v>
      </c>
      <c r="E43" s="28"/>
      <c r="F43" s="52" t="str">
        <f t="shared" si="0"/>
        <v>Ben, COOK</v>
      </c>
      <c r="H43" s="52">
        <f>A43</f>
        <v>71</v>
      </c>
      <c r="I43" s="52">
        <f>A44</f>
        <v>73</v>
      </c>
      <c r="J43" s="52">
        <f>A45</f>
        <v>74</v>
      </c>
      <c r="K43" s="52">
        <f>A46</f>
        <v>77</v>
      </c>
      <c r="L43" s="52">
        <f>A47</f>
        <v>78</v>
      </c>
      <c r="M43" s="52">
        <f>A48</f>
        <v>79</v>
      </c>
    </row>
    <row r="44" spans="1:13">
      <c r="A44" s="25">
        <v>73</v>
      </c>
      <c r="B44" s="45" t="str">
        <f>VLOOKUP(A44,Riders!$A$2:$E$199,4,FALSE)</f>
        <v>ZANELLA</v>
      </c>
      <c r="C44" s="45" t="str">
        <f>VLOOKUP(A44,Riders!$A$2:$E$199,5,FALSE)</f>
        <v>Manolo</v>
      </c>
      <c r="D44" s="45" t="str">
        <f>VLOOKUP(A44,Riders!$A$2:$E$199,3,FALSE)</f>
        <v>Campos Cycling Team</v>
      </c>
      <c r="E44" s="28"/>
      <c r="F44" s="52" t="str">
        <f t="shared" si="0"/>
        <v>Manolo, ZANELLA</v>
      </c>
      <c r="H44" s="52"/>
      <c r="I44" s="52"/>
      <c r="J44" s="52"/>
      <c r="K44" s="52"/>
      <c r="L44" s="52"/>
      <c r="M44" s="52"/>
    </row>
    <row r="45" spans="1:13">
      <c r="A45" s="25">
        <v>74</v>
      </c>
      <c r="B45" s="45" t="str">
        <f>VLOOKUP(A45,Riders!$A$2:$E$199,4,FALSE)</f>
        <v>MYATT</v>
      </c>
      <c r="C45" s="45" t="str">
        <f>VLOOKUP(A45,Riders!$A$2:$E$199,5,FALSE)</f>
        <v>Chris</v>
      </c>
      <c r="D45" s="45" t="str">
        <f>VLOOKUP(A45,Riders!$A$2:$E$199,3,FALSE)</f>
        <v>Campos Cycling Team</v>
      </c>
      <c r="E45" s="28"/>
      <c r="F45" s="52" t="str">
        <f t="shared" si="0"/>
        <v>Chris, MYATT</v>
      </c>
    </row>
    <row r="46" spans="1:13">
      <c r="A46" s="25">
        <v>77</v>
      </c>
      <c r="B46" s="45" t="str">
        <f>VLOOKUP(A46,Riders!$A$2:$E$199,4,FALSE)</f>
        <v>SUTTON</v>
      </c>
      <c r="C46" s="45" t="str">
        <f>VLOOKUP(A46,Riders!$A$2:$E$199,5,FALSE)</f>
        <v>Mitch</v>
      </c>
      <c r="D46" s="45" t="str">
        <f>VLOOKUP(A46,Riders!$A$2:$E$199,3,FALSE)</f>
        <v>Campos Cycling Team</v>
      </c>
      <c r="E46" s="28"/>
      <c r="F46" s="52" t="str">
        <f t="shared" si="0"/>
        <v>Mitch, SUTTON</v>
      </c>
    </row>
    <row r="47" spans="1:13">
      <c r="A47" s="25">
        <v>78</v>
      </c>
      <c r="B47" s="45" t="str">
        <f>VLOOKUP(A47,Riders!$A$2:$E$199,4,FALSE)</f>
        <v>VAN MAANENBERG</v>
      </c>
      <c r="C47" s="45" t="str">
        <f>VLOOKUP(A47,Riders!$A$2:$E$199,5,FALSE)</f>
        <v>Luke</v>
      </c>
      <c r="D47" s="45" t="str">
        <f>VLOOKUP(A47,Riders!$A$2:$E$199,3,FALSE)</f>
        <v>Campos Cycling Team</v>
      </c>
      <c r="E47" s="28"/>
      <c r="F47" s="52" t="str">
        <f t="shared" si="0"/>
        <v>Luke, VAN MAANENBERG</v>
      </c>
    </row>
    <row r="48" spans="1:13">
      <c r="A48" s="25">
        <v>79</v>
      </c>
      <c r="B48" s="45" t="str">
        <f>VLOOKUP(A48,Riders!$A$2:$E$199,4,FALSE)</f>
        <v>FOX</v>
      </c>
      <c r="C48" s="45" t="str">
        <f>VLOOKUP(A48,Riders!$A$2:$E$199,5,FALSE)</f>
        <v>Brad</v>
      </c>
      <c r="D48" s="45" t="str">
        <f>VLOOKUP(A48,Riders!$A$2:$E$199,3,FALSE)</f>
        <v>Campos Cycling Team</v>
      </c>
      <c r="E48" s="28"/>
      <c r="F48" s="52" t="str">
        <f t="shared" si="0"/>
        <v>Brad, FOX</v>
      </c>
      <c r="H48" s="52"/>
      <c r="I48" s="52"/>
      <c r="J48" s="52"/>
      <c r="K48" s="52"/>
      <c r="L48" s="52"/>
      <c r="M48" s="52"/>
    </row>
    <row r="49" spans="1:13">
      <c r="A49" s="25">
        <v>83</v>
      </c>
      <c r="B49" s="45" t="str">
        <f>VLOOKUP(A49,Riders!$A$2:$E$199,4,FALSE)</f>
        <v>MEYER</v>
      </c>
      <c r="C49" s="45" t="str">
        <f>VLOOKUP(A49,Riders!$A$2:$E$199,5,FALSE)</f>
        <v>Simon</v>
      </c>
      <c r="D49" s="45" t="str">
        <f>VLOOKUP(A49,Riders!$A$2:$E$199,3,FALSE)</f>
        <v>Moreton Bay Cycling Club</v>
      </c>
      <c r="E49" s="28"/>
      <c r="F49" s="52" t="str">
        <f t="shared" si="0"/>
        <v>Simon, MEYER</v>
      </c>
      <c r="H49" s="52">
        <f>A49</f>
        <v>83</v>
      </c>
      <c r="I49" s="52">
        <f>A50</f>
        <v>84</v>
      </c>
      <c r="J49" s="52">
        <f>A51</f>
        <v>89</v>
      </c>
      <c r="K49" s="52">
        <f>A52</f>
        <v>289</v>
      </c>
      <c r="L49" s="52">
        <f>A53</f>
        <v>292</v>
      </c>
      <c r="M49" s="52">
        <f>A54</f>
        <v>295</v>
      </c>
    </row>
    <row r="50" spans="1:13">
      <c r="A50" s="25">
        <v>84</v>
      </c>
      <c r="B50" s="45" t="str">
        <f>VLOOKUP(A50,Riders!$A$2:$E$199,4,FALSE)</f>
        <v>GAVIGLIO</v>
      </c>
      <c r="C50" s="45" t="str">
        <f>VLOOKUP(A50,Riders!$A$2:$E$199,5,FALSE)</f>
        <v>Jamie</v>
      </c>
      <c r="D50" s="45" t="str">
        <f>VLOOKUP(A50,Riders!$A$2:$E$199,3,FALSE)</f>
        <v>Moreton Bay Cycling Club</v>
      </c>
      <c r="E50" s="28"/>
      <c r="F50" s="52" t="str">
        <f t="shared" si="0"/>
        <v>Jamie, GAVIGLIO</v>
      </c>
      <c r="H50" s="52"/>
      <c r="I50" s="52"/>
      <c r="J50" s="52"/>
      <c r="K50" s="52"/>
      <c r="L50" s="52"/>
      <c r="M50" s="52"/>
    </row>
    <row r="51" spans="1:13">
      <c r="A51" s="25">
        <v>89</v>
      </c>
      <c r="B51" s="45" t="str">
        <f>VLOOKUP(A51,Riders!$A$2:$E$199,4,FALSE)</f>
        <v>O'DOHERTY</v>
      </c>
      <c r="C51" s="45" t="str">
        <f>VLOOKUP(A51,Riders!$A$2:$E$199,5,FALSE)</f>
        <v>Brett</v>
      </c>
      <c r="D51" s="45" t="str">
        <f>VLOOKUP(A51,Riders!$A$2:$E$199,3,FALSE)</f>
        <v>Moreton Bay Cycling Club</v>
      </c>
      <c r="E51" s="28"/>
      <c r="F51" s="52" t="str">
        <f t="shared" si="0"/>
        <v>Brett, O'DOHERTY</v>
      </c>
    </row>
    <row r="52" spans="1:13">
      <c r="A52" s="25">
        <v>289</v>
      </c>
      <c r="B52" s="45" t="str">
        <f>VLOOKUP(A52,Riders!$A$2:$E$199,4,FALSE)</f>
        <v>ROSENLUND</v>
      </c>
      <c r="C52" s="45" t="str">
        <f>VLOOKUP(A52,Riders!$A$2:$E$199,5,FALSE)</f>
        <v>Darcy</v>
      </c>
      <c r="D52" s="45" t="str">
        <f>VLOOKUP(A52,Riders!$A$2:$E$199,3,FALSE)</f>
        <v>Moreton Bay Cycling Club (GUEST RIDER)</v>
      </c>
      <c r="E52" s="28"/>
      <c r="F52" s="52" t="str">
        <f t="shared" si="0"/>
        <v>Darcy, ROSENLUND</v>
      </c>
    </row>
    <row r="53" spans="1:13">
      <c r="A53" s="25">
        <v>292</v>
      </c>
      <c r="B53" s="45" t="str">
        <f>VLOOKUP(A53,Riders!$A$2:$E$199,4,FALSE)</f>
        <v>DUNLOP</v>
      </c>
      <c r="C53" s="45" t="str">
        <f>VLOOKUP(A53,Riders!$A$2:$E$199,5,FALSE)</f>
        <v>Peter</v>
      </c>
      <c r="D53" s="45" t="str">
        <f>VLOOKUP(A53,Riders!$A$2:$E$199,3,FALSE)</f>
        <v>Moreton Bay Cycling Club (GUEST RIDER)</v>
      </c>
      <c r="E53" s="28"/>
      <c r="F53" s="52" t="str">
        <f t="shared" si="0"/>
        <v>Peter, DUNLOP</v>
      </c>
      <c r="H53" s="39"/>
      <c r="I53" s="39"/>
      <c r="J53" s="39"/>
      <c r="K53" s="39"/>
      <c r="L53" s="39"/>
      <c r="M53" s="39"/>
    </row>
    <row r="54" spans="1:13">
      <c r="A54" s="25">
        <v>295</v>
      </c>
      <c r="B54" s="45" t="str">
        <f>VLOOKUP(A54,Riders!$A$2:$E$199,4,FALSE)</f>
        <v>BROWN</v>
      </c>
      <c r="C54" s="45" t="str">
        <f>VLOOKUP(A54,Riders!$A$2:$E$199,5,FALSE)</f>
        <v>Daniel</v>
      </c>
      <c r="D54" s="45" t="str">
        <f>VLOOKUP(A54,Riders!$A$2:$E$199,3,FALSE)</f>
        <v>Moreton Bay Cycling Club (GUEST RIDER)</v>
      </c>
      <c r="E54" s="28"/>
      <c r="F54" s="52" t="str">
        <f t="shared" si="0"/>
        <v>Daniel, BROWN</v>
      </c>
      <c r="H54" s="52"/>
      <c r="I54" s="52"/>
      <c r="J54" s="52"/>
      <c r="K54" s="52"/>
      <c r="L54" s="52"/>
      <c r="M54" s="52"/>
    </row>
    <row r="55" spans="1:13">
      <c r="A55" s="40">
        <v>92</v>
      </c>
      <c r="B55" s="45" t="str">
        <f>VLOOKUP(A55,Riders!$A$2:$E$199,4,FALSE)</f>
        <v>HOWELL</v>
      </c>
      <c r="C55" s="45" t="str">
        <f>VLOOKUP(A55,Riders!$A$2:$E$199,5,FALSE)</f>
        <v>Gary</v>
      </c>
      <c r="D55" s="45" t="str">
        <f>VLOOKUP(A55,Riders!$A$2:$E$199,3,FALSE)</f>
        <v>QSM Racing</v>
      </c>
      <c r="E55" s="28"/>
      <c r="F55" s="52" t="str">
        <f t="shared" si="0"/>
        <v>Gary, HOWELL</v>
      </c>
      <c r="H55" s="52">
        <f>A55</f>
        <v>92</v>
      </c>
      <c r="I55" s="52">
        <f>A56</f>
        <v>93</v>
      </c>
      <c r="J55" s="52">
        <f>A57</f>
        <v>95</v>
      </c>
      <c r="K55" s="52">
        <f>A58</f>
        <v>96</v>
      </c>
      <c r="L55" s="52">
        <f>A59</f>
        <v>99</v>
      </c>
      <c r="M55" s="52">
        <f>A60</f>
        <v>100</v>
      </c>
    </row>
    <row r="56" spans="1:13">
      <c r="A56" s="40">
        <v>93</v>
      </c>
      <c r="B56" s="45" t="str">
        <f>VLOOKUP(A56,Riders!$A$2:$E$199,4,FALSE)</f>
        <v>KISS</v>
      </c>
      <c r="C56" s="45" t="str">
        <f>VLOOKUP(A56,Riders!$A$2:$E$199,5,FALSE)</f>
        <v>Attila</v>
      </c>
      <c r="D56" s="45" t="str">
        <f>VLOOKUP(A56,Riders!$A$2:$E$199,3,FALSE)</f>
        <v>QSM Racing</v>
      </c>
      <c r="E56" s="28"/>
      <c r="F56" s="52" t="str">
        <f t="shared" si="0"/>
        <v>Attila, KISS</v>
      </c>
      <c r="H56" s="52"/>
      <c r="I56" s="52"/>
      <c r="J56" s="52"/>
      <c r="K56" s="52"/>
      <c r="L56" s="52"/>
      <c r="M56" s="52"/>
    </row>
    <row r="57" spans="1:13">
      <c r="A57" s="40">
        <v>95</v>
      </c>
      <c r="B57" s="45" t="str">
        <f>VLOOKUP(A57,Riders!$A$2:$E$199,4,FALSE)</f>
        <v>ANDREWS</v>
      </c>
      <c r="C57" s="45" t="str">
        <f>VLOOKUP(A57,Riders!$A$2:$E$199,5,FALSE)</f>
        <v>Paul</v>
      </c>
      <c r="D57" s="45" t="str">
        <f>VLOOKUP(A57,Riders!$A$2:$E$199,3,FALSE)</f>
        <v>QSM Racing</v>
      </c>
      <c r="E57" s="28"/>
      <c r="F57" s="52" t="str">
        <f t="shared" si="0"/>
        <v>Paul, ANDREWS</v>
      </c>
    </row>
    <row r="58" spans="1:13">
      <c r="A58" s="40">
        <v>96</v>
      </c>
      <c r="B58" s="45" t="str">
        <f>VLOOKUP(A58,Riders!$A$2:$E$199,4,FALSE)</f>
        <v>CRISPIN</v>
      </c>
      <c r="C58" s="45" t="str">
        <f>VLOOKUP(A58,Riders!$A$2:$E$199,5,FALSE)</f>
        <v>Bryan</v>
      </c>
      <c r="D58" s="45" t="str">
        <f>VLOOKUP(A58,Riders!$A$2:$E$199,3,FALSE)</f>
        <v>QSM Racing</v>
      </c>
      <c r="E58" s="28"/>
      <c r="F58" s="52" t="str">
        <f t="shared" si="0"/>
        <v>Bryan, CRISPIN</v>
      </c>
    </row>
    <row r="59" spans="1:13">
      <c r="A59" s="40">
        <v>99</v>
      </c>
      <c r="B59" s="45" t="str">
        <f>VLOOKUP(A59,Riders!$A$2:$E$199,4,FALSE)</f>
        <v>RICHARDSON</v>
      </c>
      <c r="C59" s="45" t="str">
        <f>VLOOKUP(A59,Riders!$A$2:$E$199,5,FALSE)</f>
        <v>Mark</v>
      </c>
      <c r="D59" s="45" t="str">
        <f>VLOOKUP(A59,Riders!$A$2:$E$199,3,FALSE)</f>
        <v>QSM Racing</v>
      </c>
      <c r="E59" s="28"/>
      <c r="F59" s="52" t="str">
        <f t="shared" si="0"/>
        <v>Mark, RICHARDSON</v>
      </c>
      <c r="H59" s="39"/>
      <c r="I59" s="39"/>
      <c r="J59" s="39"/>
      <c r="K59" s="39"/>
      <c r="L59" s="39"/>
      <c r="M59" s="39"/>
    </row>
    <row r="60" spans="1:13">
      <c r="A60" s="40">
        <v>100</v>
      </c>
      <c r="B60" s="45" t="str">
        <f>VLOOKUP(A60,Riders!$A$2:$E$199,4,FALSE)</f>
        <v>WOODWARD</v>
      </c>
      <c r="C60" s="45" t="str">
        <f>VLOOKUP(A60,Riders!$A$2:$E$199,5,FALSE)</f>
        <v>Paul</v>
      </c>
      <c r="D60" s="45" t="str">
        <f>VLOOKUP(A60,Riders!$A$2:$E$199,3,FALSE)</f>
        <v>QSM Racing</v>
      </c>
      <c r="E60" s="28"/>
      <c r="F60" s="52" t="str">
        <f t="shared" si="0"/>
        <v>Paul, WOODWARD</v>
      </c>
      <c r="H60" s="52"/>
      <c r="I60" s="52"/>
      <c r="J60" s="52"/>
      <c r="K60" s="52"/>
      <c r="L60" s="52"/>
      <c r="M60" s="52"/>
    </row>
    <row r="61" spans="1:13">
      <c r="A61" s="40">
        <v>101</v>
      </c>
      <c r="B61" s="45" t="str">
        <f>VLOOKUP(A61,Riders!$A$2:$E$199,4,FALSE)</f>
        <v>EDMED</v>
      </c>
      <c r="C61" s="45" t="str">
        <f>VLOOKUP(A61,Riders!$A$2:$E$199,5,FALSE)</f>
        <v>Correy</v>
      </c>
      <c r="D61" s="45" t="str">
        <f>VLOOKUP(A61,Riders!$A$2:$E$199,3,FALSE)</f>
        <v>Balmoral Elite Team sponsored by O'Donnel Legal and EPIC Assist</v>
      </c>
      <c r="E61" s="28"/>
      <c r="F61" s="52" t="str">
        <f t="shared" si="0"/>
        <v>Correy, EDMED</v>
      </c>
      <c r="H61" s="52">
        <f>A61</f>
        <v>101</v>
      </c>
      <c r="I61" s="52">
        <f>A62</f>
        <v>103</v>
      </c>
      <c r="J61" s="52">
        <f>A63</f>
        <v>104</v>
      </c>
      <c r="K61" s="52">
        <f>A64</f>
        <v>105</v>
      </c>
      <c r="L61" s="52">
        <f>A65</f>
        <v>106</v>
      </c>
      <c r="M61" s="52">
        <f>A66</f>
        <v>108</v>
      </c>
    </row>
    <row r="62" spans="1:13">
      <c r="A62" s="40">
        <v>103</v>
      </c>
      <c r="B62" s="45" t="str">
        <f>VLOOKUP(A62,Riders!$A$2:$E$199,4,FALSE)</f>
        <v>WHITE</v>
      </c>
      <c r="C62" s="45" t="str">
        <f>VLOOKUP(A62,Riders!$A$2:$E$199,5,FALSE)</f>
        <v>Calan</v>
      </c>
      <c r="D62" s="45" t="str">
        <f>VLOOKUP(A62,Riders!$A$2:$E$199,3,FALSE)</f>
        <v>Balmoral Elite Team sponsored by O'Donnel Legal and EPIC Assist</v>
      </c>
      <c r="E62" s="28"/>
      <c r="F62" s="52" t="str">
        <f t="shared" si="0"/>
        <v>Calan, WHITE</v>
      </c>
      <c r="H62" s="52"/>
      <c r="I62" s="52"/>
      <c r="J62" s="52"/>
      <c r="K62" s="52"/>
      <c r="L62" s="52"/>
      <c r="M62" s="52"/>
    </row>
    <row r="63" spans="1:13">
      <c r="A63" s="40">
        <v>104</v>
      </c>
      <c r="B63" s="45" t="str">
        <f>VLOOKUP(A63,Riders!$A$2:$E$199,4,FALSE)</f>
        <v>HODGE</v>
      </c>
      <c r="C63" s="45" t="str">
        <f>VLOOKUP(A63,Riders!$A$2:$E$199,5,FALSE)</f>
        <v>Tom</v>
      </c>
      <c r="D63" s="45" t="str">
        <f>VLOOKUP(A63,Riders!$A$2:$E$199,3,FALSE)</f>
        <v>Balmoral Elite Team sponsored by O'Donnel Legal and EPIC Assist</v>
      </c>
      <c r="E63" s="28"/>
      <c r="F63" s="52" t="str">
        <f t="shared" si="0"/>
        <v>Tom, HODGE</v>
      </c>
    </row>
    <row r="64" spans="1:13">
      <c r="A64" s="40">
        <v>105</v>
      </c>
      <c r="B64" s="45" t="str">
        <f>VLOOKUP(A64,Riders!$A$2:$E$199,4,FALSE)</f>
        <v>QUIRK</v>
      </c>
      <c r="C64" s="45" t="str">
        <f>VLOOKUP(A64,Riders!$A$2:$E$199,5,FALSE)</f>
        <v>Alex</v>
      </c>
      <c r="D64" s="45" t="str">
        <f>VLOOKUP(A64,Riders!$A$2:$E$199,3,FALSE)</f>
        <v>Balmoral Elite Team sponsored by O'Donnel Legal and EPIC Assist</v>
      </c>
      <c r="E64" s="28"/>
      <c r="F64" s="52" t="str">
        <f t="shared" si="0"/>
        <v>Alex, QUIRK</v>
      </c>
    </row>
    <row r="65" spans="1:13">
      <c r="A65" s="40">
        <v>106</v>
      </c>
      <c r="B65" s="45" t="str">
        <f>VLOOKUP(A65,Riders!$A$2:$E$199,4,FALSE)</f>
        <v>FEARON</v>
      </c>
      <c r="C65" s="45" t="str">
        <f>VLOOKUP(A65,Riders!$A$2:$E$199,5,FALSE)</f>
        <v>Lachlan</v>
      </c>
      <c r="D65" s="45" t="str">
        <f>VLOOKUP(A65,Riders!$A$2:$E$199,3,FALSE)</f>
        <v>Balmoral Elite Team sponsored by O'Donnel Legal and EPIC Assist</v>
      </c>
      <c r="E65" s="28"/>
      <c r="F65" s="52" t="str">
        <f t="shared" si="0"/>
        <v>Lachlan, FEARON</v>
      </c>
      <c r="H65" s="39"/>
      <c r="I65" s="39"/>
      <c r="J65" s="39"/>
      <c r="K65" s="39"/>
      <c r="L65" s="39"/>
      <c r="M65" s="39"/>
    </row>
    <row r="66" spans="1:13">
      <c r="A66" s="40">
        <v>108</v>
      </c>
      <c r="B66" s="45" t="str">
        <f>VLOOKUP(A66,Riders!$A$2:$E$199,4,FALSE)</f>
        <v>GUTOWSKI</v>
      </c>
      <c r="C66" s="45" t="str">
        <f>VLOOKUP(A66,Riders!$A$2:$E$199,5,FALSE)</f>
        <v>Gilbert</v>
      </c>
      <c r="D66" s="45" t="str">
        <f>VLOOKUP(A66,Riders!$A$2:$E$199,3,FALSE)</f>
        <v>Balmoral Elite Team sponsored by O'Donnel Legal and EPIC Assist</v>
      </c>
      <c r="E66" s="28"/>
      <c r="F66" s="52" t="str">
        <f t="shared" si="0"/>
        <v>Gilbert, GUTOWSKI</v>
      </c>
      <c r="H66" s="52"/>
      <c r="I66" s="52"/>
      <c r="J66" s="52"/>
      <c r="K66" s="52"/>
      <c r="L66" s="52"/>
      <c r="M66" s="52"/>
    </row>
    <row r="67" spans="1:13">
      <c r="A67" s="40">
        <v>111</v>
      </c>
      <c r="B67" s="45" t="str">
        <f>VLOOKUP(A67,Riders!$A$2:$E$199,4,FALSE)</f>
        <v>MELVILLE</v>
      </c>
      <c r="C67" s="45" t="str">
        <f>VLOOKUP(A67,Riders!$A$2:$E$199,5,FALSE)</f>
        <v>David</v>
      </c>
      <c r="D67" s="45" t="str">
        <f>VLOOKUP(A67,Riders!$A$2:$E$199,3,FALSE)</f>
        <v>Data#3 Cisco p/b Scody</v>
      </c>
      <c r="E67" s="28"/>
      <c r="F67" s="52" t="str">
        <f t="shared" ref="F67:F102" si="1">CONCATENATE(C67,", ",B67)</f>
        <v>David, MELVILLE</v>
      </c>
      <c r="H67" s="52">
        <f>A67</f>
        <v>111</v>
      </c>
      <c r="I67" s="52">
        <f>A68</f>
        <v>112</v>
      </c>
      <c r="J67" s="52">
        <f>A69</f>
        <v>113</v>
      </c>
      <c r="K67" s="52">
        <f>A70</f>
        <v>116</v>
      </c>
      <c r="L67" s="52"/>
      <c r="M67" s="52"/>
    </row>
    <row r="68" spans="1:13">
      <c r="A68" s="40">
        <v>112</v>
      </c>
      <c r="B68" s="45" t="str">
        <f>VLOOKUP(A68,Riders!$A$2:$E$199,4,FALSE)</f>
        <v>GRUNKE</v>
      </c>
      <c r="C68" s="45" t="str">
        <f>VLOOKUP(A68,Riders!$A$2:$E$199,5,FALSE)</f>
        <v>Alex</v>
      </c>
      <c r="D68" s="45" t="str">
        <f>VLOOKUP(A68,Riders!$A$2:$E$199,3,FALSE)</f>
        <v>Data#3 Cisco p/b Scody</v>
      </c>
      <c r="E68" s="28"/>
      <c r="F68" s="52" t="str">
        <f t="shared" si="1"/>
        <v>Alex, GRUNKE</v>
      </c>
      <c r="H68" s="52"/>
      <c r="I68" s="52"/>
      <c r="J68" s="52"/>
      <c r="K68" s="52"/>
      <c r="L68" s="52"/>
      <c r="M68" s="52"/>
    </row>
    <row r="69" spans="1:13">
      <c r="A69" s="40">
        <v>113</v>
      </c>
      <c r="B69" s="45" t="str">
        <f>VLOOKUP(A69,Riders!$A$2:$E$199,4,FALSE)</f>
        <v>BRIDGEWOOD</v>
      </c>
      <c r="C69" s="45" t="str">
        <f>VLOOKUP(A69,Riders!$A$2:$E$199,5,FALSE)</f>
        <v>Kyle</v>
      </c>
      <c r="D69" s="45" t="str">
        <f>VLOOKUP(A69,Riders!$A$2:$E$199,3,FALSE)</f>
        <v>Data#3 Cisco p/b Scody</v>
      </c>
      <c r="E69" s="28"/>
      <c r="F69" s="52" t="str">
        <f t="shared" si="1"/>
        <v>Kyle, BRIDGEWOOD</v>
      </c>
    </row>
    <row r="70" spans="1:13">
      <c r="A70" s="40">
        <v>116</v>
      </c>
      <c r="B70" s="45" t="str">
        <f>VLOOKUP(A70,Riders!$A$2:$E$199,4,FALSE)</f>
        <v>NEWBERY</v>
      </c>
      <c r="C70" s="45" t="str">
        <f>VLOOKUP(A70,Riders!$A$2:$E$199,5,FALSE)</f>
        <v>Dylan</v>
      </c>
      <c r="D70" s="45" t="str">
        <f>VLOOKUP(A70,Riders!$A$2:$E$199,3,FALSE)</f>
        <v>Data#3 Cisco p/b Scody</v>
      </c>
      <c r="E70" s="28"/>
      <c r="F70" s="52" t="str">
        <f t="shared" si="1"/>
        <v>Dylan, NEWBERY</v>
      </c>
    </row>
    <row r="71" spans="1:13">
      <c r="A71" s="40">
        <v>121</v>
      </c>
      <c r="B71" s="45" t="str">
        <f>VLOOKUP(A71,Riders!$A$2:$E$199,4,FALSE)</f>
        <v>TRAINOR</v>
      </c>
      <c r="C71" s="45" t="str">
        <f>VLOOKUP(A71,Riders!$A$2:$E$199,5,FALSE)</f>
        <v>Sean</v>
      </c>
      <c r="D71" s="45" t="str">
        <f>VLOOKUP(A71,Riders!$A$2:$E$199,3,FALSE)</f>
        <v>Podium Life p/b Espresso Garage</v>
      </c>
      <c r="E71" s="28"/>
      <c r="F71" s="52" t="str">
        <f t="shared" si="1"/>
        <v>Sean, TRAINOR</v>
      </c>
      <c r="H71" s="52">
        <f>A71</f>
        <v>121</v>
      </c>
      <c r="I71" s="52">
        <f>A72</f>
        <v>122</v>
      </c>
      <c r="J71" s="52">
        <f>A73</f>
        <v>126</v>
      </c>
      <c r="K71" s="52">
        <f>A74</f>
        <v>127</v>
      </c>
      <c r="L71" s="52">
        <f>A75</f>
        <v>129</v>
      </c>
      <c r="M71" s="52">
        <f>A76</f>
        <v>130</v>
      </c>
    </row>
    <row r="72" spans="1:13">
      <c r="A72" s="40">
        <v>122</v>
      </c>
      <c r="B72" s="45" t="str">
        <f>VLOOKUP(A72,Riders!$A$2:$E$199,4,FALSE)</f>
        <v>MACNICOL</v>
      </c>
      <c r="C72" s="45" t="str">
        <f>VLOOKUP(A72,Riders!$A$2:$E$199,5,FALSE)</f>
        <v>Ryan</v>
      </c>
      <c r="D72" s="45" t="str">
        <f>VLOOKUP(A72,Riders!$A$2:$E$199,3,FALSE)</f>
        <v>Podium Life p/b Espresso Garage</v>
      </c>
      <c r="E72" s="28"/>
      <c r="F72" s="52" t="str">
        <f t="shared" si="1"/>
        <v>Ryan, MACNICOL</v>
      </c>
      <c r="H72" s="52"/>
      <c r="I72" s="52"/>
      <c r="J72" s="52"/>
      <c r="K72" s="52"/>
      <c r="L72" s="52"/>
      <c r="M72" s="52"/>
    </row>
    <row r="73" spans="1:13">
      <c r="A73" s="40">
        <v>126</v>
      </c>
      <c r="B73" s="45" t="str">
        <f>VLOOKUP(A73,Riders!$A$2:$E$199,4,FALSE)</f>
        <v>LEEF</v>
      </c>
      <c r="C73" s="45" t="str">
        <f>VLOOKUP(A73,Riders!$A$2:$E$199,5,FALSE)</f>
        <v>Henry</v>
      </c>
      <c r="D73" s="45" t="str">
        <f>VLOOKUP(A73,Riders!$A$2:$E$199,3,FALSE)</f>
        <v>Podium Life p/b Espresso Garage</v>
      </c>
      <c r="E73" s="28"/>
      <c r="F73" s="52" t="str">
        <f t="shared" si="1"/>
        <v>Henry, LEEF</v>
      </c>
      <c r="H73" s="52"/>
      <c r="I73" s="52"/>
      <c r="J73" s="52"/>
      <c r="K73" s="52"/>
      <c r="L73" s="52"/>
      <c r="M73" s="52"/>
    </row>
    <row r="74" spans="1:13">
      <c r="A74" s="40">
        <v>127</v>
      </c>
      <c r="B74" s="45" t="str">
        <f>VLOOKUP(A74,Riders!$A$2:$E$199,4,FALSE)</f>
        <v>KAMPERS</v>
      </c>
      <c r="C74" s="45" t="str">
        <f>VLOOKUP(A74,Riders!$A$2:$E$199,5,FALSE)</f>
        <v>Aidan</v>
      </c>
      <c r="D74" s="45" t="str">
        <f>VLOOKUP(A74,Riders!$A$2:$E$199,3,FALSE)</f>
        <v>Podium Life p/b Espresso Garage</v>
      </c>
      <c r="E74" s="28"/>
      <c r="F74" s="52" t="str">
        <f t="shared" si="1"/>
        <v>Aidan, KAMPERS</v>
      </c>
      <c r="H74" s="52"/>
      <c r="I74" s="52"/>
      <c r="J74" s="52"/>
      <c r="K74" s="52"/>
      <c r="L74" s="52"/>
      <c r="M74" s="52"/>
    </row>
    <row r="75" spans="1:13">
      <c r="A75" s="40">
        <v>129</v>
      </c>
      <c r="B75" s="45" t="str">
        <f>VLOOKUP(A75,Riders!$A$2:$E$199,4,FALSE)</f>
        <v>RASHLEIGH</v>
      </c>
      <c r="C75" s="45" t="str">
        <f>VLOOKUP(A75,Riders!$A$2:$E$199,5,FALSE)</f>
        <v>Stephen</v>
      </c>
      <c r="D75" s="45" t="str">
        <f>VLOOKUP(A75,Riders!$A$2:$E$199,3,FALSE)</f>
        <v>Podium Life p/b Espresso Garage</v>
      </c>
      <c r="E75" s="28"/>
      <c r="F75" s="52" t="str">
        <f t="shared" si="1"/>
        <v>Stephen, RASHLEIGH</v>
      </c>
    </row>
    <row r="76" spans="1:13">
      <c r="A76" s="40">
        <v>130</v>
      </c>
      <c r="B76" s="45" t="str">
        <f>VLOOKUP(A76,Riders!$A$2:$E$199,4,FALSE)</f>
        <v>SAXBY</v>
      </c>
      <c r="C76" s="45" t="str">
        <f>VLOOKUP(A76,Riders!$A$2:$E$199,5,FALSE)</f>
        <v>Shannon</v>
      </c>
      <c r="D76" s="45" t="str">
        <f>VLOOKUP(A76,Riders!$A$2:$E$199,3,FALSE)</f>
        <v>Podium Life p/b Espresso Garage</v>
      </c>
      <c r="E76" s="28"/>
      <c r="F76" s="52" t="str">
        <f t="shared" si="1"/>
        <v>Shannon, SAXBY</v>
      </c>
    </row>
    <row r="77" spans="1:13">
      <c r="A77" s="40">
        <v>131</v>
      </c>
      <c r="B77" s="45" t="str">
        <f>VLOOKUP(A77,Riders!$A$2:$E$199,4,FALSE)</f>
        <v>JOHNSTON</v>
      </c>
      <c r="C77" s="45" t="str">
        <f>VLOOKUP(A77,Riders!$A$2:$E$199,5,FALSE)</f>
        <v>Ian</v>
      </c>
      <c r="D77" s="45" t="str">
        <f>VLOOKUP(A77,Riders!$A$2:$E$199,3,FALSE)</f>
        <v>Hamilton Wheelers Elite Team</v>
      </c>
      <c r="E77" s="28"/>
      <c r="F77" s="52" t="str">
        <f t="shared" si="1"/>
        <v>Ian, JOHNSTON</v>
      </c>
      <c r="H77" s="52">
        <f>A77</f>
        <v>131</v>
      </c>
      <c r="I77" s="52">
        <f>A78</f>
        <v>132</v>
      </c>
      <c r="J77" s="52">
        <f>A79</f>
        <v>133</v>
      </c>
      <c r="K77" s="52">
        <f>A80</f>
        <v>134</v>
      </c>
      <c r="L77" s="52">
        <f>A81</f>
        <v>140</v>
      </c>
      <c r="M77" s="52"/>
    </row>
    <row r="78" spans="1:13">
      <c r="A78" s="40">
        <v>132</v>
      </c>
      <c r="B78" s="45" t="str">
        <f>VLOOKUP(A78,Riders!$A$2:$E$199,4,FALSE)</f>
        <v>BETTANY</v>
      </c>
      <c r="C78" s="45" t="str">
        <f>VLOOKUP(A78,Riders!$A$2:$E$199,5,FALSE)</f>
        <v>Michael</v>
      </c>
      <c r="D78" s="45" t="str">
        <f>VLOOKUP(A78,Riders!$A$2:$E$199,3,FALSE)</f>
        <v>Hamilton Wheelers Elite Team</v>
      </c>
      <c r="E78" s="28"/>
      <c r="F78" s="52" t="str">
        <f t="shared" si="1"/>
        <v>Michael, BETTANY</v>
      </c>
      <c r="H78" s="52"/>
      <c r="I78" s="52"/>
      <c r="J78" s="52"/>
    </row>
    <row r="79" spans="1:13">
      <c r="A79" s="40">
        <v>133</v>
      </c>
      <c r="B79" s="45" t="str">
        <f>VLOOKUP(A79,Riders!$A$2:$E$199,4,FALSE)</f>
        <v>BROWNHILL</v>
      </c>
      <c r="C79" s="45" t="str">
        <f>VLOOKUP(A79,Riders!$A$2:$E$199,5,FALSE)</f>
        <v>Richard</v>
      </c>
      <c r="D79" s="45" t="str">
        <f>VLOOKUP(A79,Riders!$A$2:$E$199,3,FALSE)</f>
        <v>Hamilton Wheelers Elite Team</v>
      </c>
      <c r="E79" s="28"/>
      <c r="F79" s="52" t="str">
        <f t="shared" si="1"/>
        <v>Richard, BROWNHILL</v>
      </c>
      <c r="H79" s="52"/>
      <c r="I79" s="52"/>
      <c r="J79" s="52"/>
      <c r="K79" s="52"/>
      <c r="L79" s="52"/>
      <c r="M79" s="52"/>
    </row>
    <row r="80" spans="1:13">
      <c r="A80" s="40">
        <v>134</v>
      </c>
      <c r="B80" s="45" t="str">
        <f>VLOOKUP(A80,Riders!$A$2:$E$199,4,FALSE)</f>
        <v>JONES</v>
      </c>
      <c r="C80" s="45" t="str">
        <f>VLOOKUP(A80,Riders!$A$2:$E$199,5,FALSE)</f>
        <v>Alan</v>
      </c>
      <c r="D80" s="45" t="str">
        <f>VLOOKUP(A80,Riders!$A$2:$E$199,3,FALSE)</f>
        <v>Hamilton Wheelers Elite Team</v>
      </c>
      <c r="E80" s="28"/>
      <c r="F80" s="52" t="str">
        <f t="shared" si="1"/>
        <v>Alan, JONES</v>
      </c>
      <c r="H80" s="52"/>
      <c r="I80" s="52"/>
      <c r="J80" s="52"/>
      <c r="K80" s="52"/>
      <c r="L80" s="52"/>
      <c r="M80" s="52"/>
    </row>
    <row r="81" spans="1:13">
      <c r="A81" s="40">
        <v>140</v>
      </c>
      <c r="B81" s="45" t="str">
        <f>VLOOKUP(A81,Riders!$A$2:$E$199,4,FALSE)</f>
        <v>MCCLYMONT</v>
      </c>
      <c r="C81" s="45" t="str">
        <f>VLOOKUP(A81,Riders!$A$2:$E$199,5,FALSE)</f>
        <v>Murray</v>
      </c>
      <c r="D81" s="45" t="str">
        <f>VLOOKUP(A81,Riders!$A$2:$E$199,3,FALSE)</f>
        <v>Hamilton Wheelers Elite Team</v>
      </c>
      <c r="E81" s="28"/>
      <c r="F81" s="52" t="str">
        <f t="shared" si="1"/>
        <v>Murray, MCCLYMONT</v>
      </c>
    </row>
    <row r="82" spans="1:13">
      <c r="A82" s="40">
        <v>141</v>
      </c>
      <c r="B82" s="45" t="str">
        <f>VLOOKUP(A82,Riders!$A$2:$E$199,4,FALSE)</f>
        <v>COLLINS</v>
      </c>
      <c r="C82" s="45" t="str">
        <f>VLOOKUP(A82,Riders!$A$2:$E$199,5,FALSE)</f>
        <v>Zac</v>
      </c>
      <c r="D82" s="45" t="str">
        <f>VLOOKUP(A82,Riders!$A$2:$E$199,3,FALSE)</f>
        <v>Intervelo p/b Fitzroy Island</v>
      </c>
      <c r="E82" s="28"/>
      <c r="F82" s="52" t="str">
        <f t="shared" si="1"/>
        <v>Zac, COLLINS</v>
      </c>
      <c r="H82" s="52">
        <f>A82</f>
        <v>141</v>
      </c>
      <c r="I82" s="52">
        <f>A83</f>
        <v>143</v>
      </c>
      <c r="J82" s="52">
        <f>A84</f>
        <v>144</v>
      </c>
      <c r="K82" s="52">
        <f>A85</f>
        <v>146</v>
      </c>
      <c r="L82" s="52">
        <f>A86</f>
        <v>148</v>
      </c>
      <c r="M82" s="52">
        <f>A87</f>
        <v>150</v>
      </c>
    </row>
    <row r="83" spans="1:13">
      <c r="A83" s="40">
        <v>143</v>
      </c>
      <c r="B83" s="45" t="str">
        <f>VLOOKUP(A83,Riders!$A$2:$E$199,4,FALSE)</f>
        <v>MASTERS</v>
      </c>
      <c r="C83" s="45" t="str">
        <f>VLOOKUP(A83,Riders!$A$2:$E$199,5,FALSE)</f>
        <v>Lee</v>
      </c>
      <c r="D83" s="45" t="str">
        <f>VLOOKUP(A83,Riders!$A$2:$E$199,3,FALSE)</f>
        <v>Intervelo p/b Fitzroy Island</v>
      </c>
      <c r="E83" s="28"/>
      <c r="F83" s="52" t="str">
        <f t="shared" si="1"/>
        <v>Lee, MASTERS</v>
      </c>
      <c r="H83" s="52"/>
      <c r="I83" s="52"/>
      <c r="J83" s="52"/>
      <c r="K83" s="52"/>
      <c r="L83" s="52"/>
      <c r="M83" s="52"/>
    </row>
    <row r="84" spans="1:13">
      <c r="A84" s="40">
        <v>144</v>
      </c>
      <c r="B84" s="45" t="str">
        <f>VLOOKUP(A84,Riders!$A$2:$E$199,4,FALSE)</f>
        <v>CORE</v>
      </c>
      <c r="C84" s="45" t="str">
        <f>VLOOKUP(A84,Riders!$A$2:$E$199,5,FALSE)</f>
        <v>Craig</v>
      </c>
      <c r="D84" s="45" t="str">
        <f>VLOOKUP(A84,Riders!$A$2:$E$199,3,FALSE)</f>
        <v>Intervelo p/b Fitzroy Island</v>
      </c>
      <c r="E84" s="28"/>
      <c r="F84" s="52" t="str">
        <f t="shared" si="1"/>
        <v>Craig, CORE</v>
      </c>
      <c r="H84" s="52"/>
      <c r="I84" s="52"/>
      <c r="J84" s="52"/>
      <c r="K84" s="52"/>
      <c r="L84" s="52"/>
      <c r="M84" s="52"/>
    </row>
    <row r="85" spans="1:13" s="52" customFormat="1">
      <c r="A85" s="40">
        <v>146</v>
      </c>
      <c r="B85" s="45" t="str">
        <f>VLOOKUP(A85,Riders!$A$2:$E$199,4,FALSE)</f>
        <v>CLAIRS</v>
      </c>
      <c r="C85" s="45" t="str">
        <f>VLOOKUP(A85,Riders!$A$2:$E$199,5,FALSE)</f>
        <v>Ales</v>
      </c>
      <c r="D85" s="45" t="str">
        <f>VLOOKUP(A85,Riders!$A$2:$E$199,3,FALSE)</f>
        <v>Intervelo p/b Fitzroy Island</v>
      </c>
      <c r="E85" s="28"/>
      <c r="F85" s="52" t="str">
        <f t="shared" ref="F85" si="2">CONCATENATE(C85,", ",B85)</f>
        <v>Ales, CLAIRS</v>
      </c>
    </row>
    <row r="86" spans="1:13" s="39" customFormat="1">
      <c r="A86" s="40">
        <v>148</v>
      </c>
      <c r="B86" s="45" t="str">
        <f>VLOOKUP(A86,Riders!$A$2:$E$199,4,FALSE)</f>
        <v>GEORGESON</v>
      </c>
      <c r="C86" s="45" t="str">
        <f>VLOOKUP(A86,Riders!$A$2:$E$199,5,FALSE)</f>
        <v>William</v>
      </c>
      <c r="D86" s="45" t="str">
        <f>VLOOKUP(A86,Riders!$A$2:$E$199,3,FALSE)</f>
        <v>Intervelo p/b Fitzroy Island</v>
      </c>
      <c r="E86" s="28"/>
      <c r="F86" s="52" t="str">
        <f t="shared" si="1"/>
        <v>William, GEORGESON</v>
      </c>
      <c r="H86" s="52"/>
      <c r="I86" s="52"/>
      <c r="J86" s="52"/>
      <c r="K86" s="52"/>
      <c r="L86" s="52"/>
      <c r="M86" s="52"/>
    </row>
    <row r="87" spans="1:13">
      <c r="A87" s="40">
        <v>150</v>
      </c>
      <c r="B87" s="45" t="str">
        <f>VLOOKUP(A87,Riders!$A$2:$E$199,4,FALSE)</f>
        <v>DOYLE</v>
      </c>
      <c r="C87" s="45" t="str">
        <f>VLOOKUP(A87,Riders!$A$2:$E$199,5,FALSE)</f>
        <v>Shaun</v>
      </c>
      <c r="D87" s="45" t="str">
        <f>VLOOKUP(A87,Riders!$A$2:$E$199,3,FALSE)</f>
        <v>Intervelo p/b Fitzroy Island</v>
      </c>
      <c r="E87" s="28"/>
      <c r="F87" s="52" t="str">
        <f t="shared" si="1"/>
        <v>Shaun, DOYLE</v>
      </c>
      <c r="H87" s="52"/>
      <c r="I87" s="52"/>
      <c r="J87" s="52"/>
      <c r="K87" s="52"/>
      <c r="L87" s="52"/>
      <c r="M87" s="52"/>
    </row>
    <row r="88" spans="1:13">
      <c r="A88" s="40">
        <v>156</v>
      </c>
      <c r="B88" s="45" t="str">
        <f>VLOOKUP(A88,Riders!$A$2:$E$199,4,FALSE)</f>
        <v>MOBBERLEY</v>
      </c>
      <c r="C88" s="45" t="str">
        <f>VLOOKUP(A88,Riders!$A$2:$E$199,5,FALSE)</f>
        <v>Sam</v>
      </c>
      <c r="D88" s="45" t="str">
        <f>VLOOKUP(A88,Riders!$A$2:$E$199,3,FALSE)</f>
        <v>McDonalds Downunder</v>
      </c>
      <c r="E88" s="28"/>
      <c r="F88" s="52" t="str">
        <f t="shared" si="1"/>
        <v>Sam, MOBBERLEY</v>
      </c>
      <c r="H88" s="52">
        <f>A88</f>
        <v>156</v>
      </c>
      <c r="I88" s="52">
        <f>A89</f>
        <v>157</v>
      </c>
      <c r="J88" s="52">
        <f>A90</f>
        <v>158</v>
      </c>
      <c r="K88" s="52">
        <f>A91</f>
        <v>159</v>
      </c>
      <c r="L88" s="52">
        <f>A92</f>
        <v>160</v>
      </c>
      <c r="M88" s="52">
        <f>A93</f>
        <v>297</v>
      </c>
    </row>
    <row r="89" spans="1:13">
      <c r="A89" s="10">
        <v>157</v>
      </c>
      <c r="B89" s="45" t="str">
        <f>VLOOKUP(A89,Riders!$A$2:$E$199,4,FALSE)</f>
        <v>DE JAGER</v>
      </c>
      <c r="C89" s="45" t="str">
        <f>VLOOKUP(A89,Riders!$A$2:$E$199,5,FALSE)</f>
        <v>Aden</v>
      </c>
      <c r="D89" s="45" t="str">
        <f>VLOOKUP(A89,Riders!$A$2:$E$199,3,FALSE)</f>
        <v>McDonalds Downunder</v>
      </c>
      <c r="E89" s="28"/>
      <c r="F89" s="52" t="str">
        <f t="shared" si="1"/>
        <v>Aden, DE JAGER</v>
      </c>
    </row>
    <row r="90" spans="1:13">
      <c r="A90" s="10">
        <v>158</v>
      </c>
      <c r="B90" s="45" t="str">
        <f>VLOOKUP(A90,Riders!$A$2:$E$199,4,FALSE)</f>
        <v>HERFOSS</v>
      </c>
      <c r="C90" s="45" t="str">
        <f>VLOOKUP(A90,Riders!$A$2:$E$199,5,FALSE)</f>
        <v>Troy</v>
      </c>
      <c r="D90" s="45" t="str">
        <f>VLOOKUP(A90,Riders!$A$2:$E$199,3,FALSE)</f>
        <v>McDonalds Downunder</v>
      </c>
      <c r="F90" s="52" t="str">
        <f t="shared" si="1"/>
        <v>Troy, HERFOSS</v>
      </c>
      <c r="H90" s="52"/>
      <c r="I90" s="52"/>
      <c r="J90" s="52"/>
      <c r="K90" s="52"/>
      <c r="L90" s="52"/>
      <c r="M90" s="52"/>
    </row>
    <row r="91" spans="1:13">
      <c r="A91" s="10">
        <v>159</v>
      </c>
      <c r="B91" s="45" t="str">
        <f>VLOOKUP(A91,Riders!$A$2:$E$199,4,FALSE)</f>
        <v>LAWRY</v>
      </c>
      <c r="C91" s="45" t="str">
        <f>VLOOKUP(A91,Riders!$A$2:$E$199,5,FALSE)</f>
        <v>Lindsay</v>
      </c>
      <c r="D91" s="45" t="str">
        <f>VLOOKUP(A91,Riders!$A$2:$E$199,3,FALSE)</f>
        <v>McDonalds Downunder</v>
      </c>
      <c r="F91" s="52" t="str">
        <f t="shared" si="1"/>
        <v>Lindsay, LAWRY</v>
      </c>
      <c r="H91" s="52"/>
      <c r="I91" s="52"/>
      <c r="J91" s="52"/>
      <c r="K91" s="52"/>
      <c r="L91" s="52"/>
      <c r="M91" s="52"/>
    </row>
    <row r="92" spans="1:13">
      <c r="A92" s="10">
        <v>160</v>
      </c>
      <c r="B92" s="45" t="str">
        <f>VLOOKUP(A92,Riders!$A$2:$E$199,4,FALSE)</f>
        <v>DRAKE</v>
      </c>
      <c r="C92" s="45" t="str">
        <f>VLOOKUP(A92,Riders!$A$2:$E$199,5,FALSE)</f>
        <v>Amarni</v>
      </c>
      <c r="D92" s="45" t="str">
        <f>VLOOKUP(A92,Riders!$A$2:$E$199,3,FALSE)</f>
        <v>McDonalds Downunder</v>
      </c>
      <c r="F92" s="52" t="str">
        <f t="shared" si="1"/>
        <v>Amarni, DRAKE</v>
      </c>
    </row>
    <row r="93" spans="1:13">
      <c r="A93" s="10">
        <v>297</v>
      </c>
      <c r="B93" s="45" t="str">
        <f>VLOOKUP(A93,Riders!$A$2:$E$199,4,FALSE)</f>
        <v>QUADE</v>
      </c>
      <c r="C93" s="45" t="str">
        <f>VLOOKUP(A93,Riders!$A$2:$E$199,5,FALSE)</f>
        <v>Isaac</v>
      </c>
      <c r="D93" s="45" t="str">
        <f>VLOOKUP(A93,Riders!$A$2:$E$199,3,FALSE)</f>
        <v>McDonalds Downunder (GUEST RIDER)</v>
      </c>
      <c r="F93" s="52" t="str">
        <f t="shared" si="1"/>
        <v>Isaac, QUADE</v>
      </c>
    </row>
    <row r="94" spans="1:13">
      <c r="A94" s="10">
        <v>163</v>
      </c>
      <c r="B94" s="45" t="str">
        <f>VLOOKUP(A94,Riders!$A$2:$E$199,4,FALSE)</f>
        <v>REARDON</v>
      </c>
      <c r="C94" s="45" t="str">
        <f>VLOOKUP(A94,Riders!$A$2:$E$199,5,FALSE)</f>
        <v>Connor</v>
      </c>
      <c r="D94" s="45" t="str">
        <f>VLOOKUP(A94,Riders!$A$2:$E$199,3,FALSE)</f>
        <v>Brisbane Camperland</v>
      </c>
      <c r="F94" s="52" t="str">
        <f t="shared" si="1"/>
        <v>Connor, REARDON</v>
      </c>
      <c r="H94" s="52">
        <f>A94</f>
        <v>163</v>
      </c>
      <c r="I94" s="52">
        <f>A95</f>
        <v>168</v>
      </c>
      <c r="J94" s="52">
        <f>A96</f>
        <v>169</v>
      </c>
      <c r="K94" s="52">
        <f>A97</f>
        <v>296</v>
      </c>
      <c r="L94" s="52"/>
      <c r="M94" s="52"/>
    </row>
    <row r="95" spans="1:13">
      <c r="A95" s="10">
        <v>168</v>
      </c>
      <c r="B95" s="45" t="str">
        <f>VLOOKUP(A95,Riders!$A$2:$E$199,4,FALSE)</f>
        <v>LAYTON</v>
      </c>
      <c r="C95" s="45" t="str">
        <f>VLOOKUP(A95,Riders!$A$2:$E$199,5,FALSE)</f>
        <v>Cameron</v>
      </c>
      <c r="D95" s="45" t="str">
        <f>VLOOKUP(A95,Riders!$A$2:$E$199,3,FALSE)</f>
        <v>Brisbane Camperland</v>
      </c>
      <c r="F95" s="52" t="str">
        <f t="shared" si="1"/>
        <v>Cameron, LAYTON</v>
      </c>
    </row>
    <row r="96" spans="1:13">
      <c r="A96" s="10">
        <v>169</v>
      </c>
      <c r="B96" s="45" t="str">
        <f>VLOOKUP(A96,Riders!$A$2:$E$199,4,FALSE)</f>
        <v>BICKEL</v>
      </c>
      <c r="C96" s="45" t="str">
        <f>VLOOKUP(A96,Riders!$A$2:$E$199,5,FALSE)</f>
        <v>Matthew</v>
      </c>
      <c r="D96" s="45" t="str">
        <f>VLOOKUP(A96,Riders!$A$2:$E$199,3,FALSE)</f>
        <v>Brisbane Camperland</v>
      </c>
      <c r="F96" s="52" t="str">
        <f t="shared" si="1"/>
        <v>Matthew, BICKEL</v>
      </c>
      <c r="H96" s="52"/>
      <c r="I96" s="52"/>
      <c r="J96" s="52"/>
      <c r="K96" s="52"/>
      <c r="L96" s="52"/>
      <c r="M96" s="52"/>
    </row>
    <row r="97" spans="1:13">
      <c r="A97" s="10">
        <v>296</v>
      </c>
      <c r="B97" s="45" t="str">
        <f>VLOOKUP(A97,Riders!$A$2:$E$199,4,FALSE)</f>
        <v>LEONARD</v>
      </c>
      <c r="C97" s="45" t="str">
        <f>VLOOKUP(A97,Riders!$A$2:$E$199,5,FALSE)</f>
        <v>Nicholas</v>
      </c>
      <c r="D97" s="45" t="str">
        <f>VLOOKUP(A97,Riders!$A$2:$E$199,3,FALSE)</f>
        <v>Brisbane Camperland (GUEST RIDER)</v>
      </c>
      <c r="F97" s="52" t="str">
        <f t="shared" si="1"/>
        <v>Nicholas, LEONARD</v>
      </c>
      <c r="H97" s="52"/>
      <c r="I97" s="52"/>
      <c r="J97" s="52"/>
      <c r="K97" s="52"/>
      <c r="L97" s="52"/>
      <c r="M97" s="52"/>
    </row>
    <row r="98" spans="1:13">
      <c r="A98" s="10">
        <v>171</v>
      </c>
      <c r="B98" s="45" t="str">
        <f>VLOOKUP(A98,Riders!$A$2:$E$199,4,FALSE)</f>
        <v>MURRAY</v>
      </c>
      <c r="C98" s="45" t="str">
        <f>VLOOKUP(A98,Riders!$A$2:$E$199,5,FALSE)</f>
        <v>Matthew</v>
      </c>
      <c r="D98" s="45" t="str">
        <f>VLOOKUP(A98,Riders!$A$2:$E$199,3,FALSE)</f>
        <v>Champion System</v>
      </c>
      <c r="F98" s="52" t="str">
        <f t="shared" si="1"/>
        <v>Matthew, MURRAY</v>
      </c>
      <c r="H98" s="52">
        <f>A98</f>
        <v>171</v>
      </c>
      <c r="I98" s="52">
        <f>A99</f>
        <v>172</v>
      </c>
      <c r="J98" s="52">
        <f>A100</f>
        <v>173</v>
      </c>
      <c r="K98" s="52">
        <f>A101</f>
        <v>175</v>
      </c>
      <c r="L98" s="52">
        <f>A102</f>
        <v>176</v>
      </c>
      <c r="M98" s="52"/>
    </row>
    <row r="99" spans="1:13">
      <c r="A99" s="10">
        <v>172</v>
      </c>
      <c r="B99" s="45" t="str">
        <f>VLOOKUP(A99,Riders!$A$2:$E$199,4,FALSE)</f>
        <v>SOUTHGATE</v>
      </c>
      <c r="C99" s="45" t="str">
        <f>VLOOKUP(A99,Riders!$A$2:$E$199,5,FALSE)</f>
        <v>George</v>
      </c>
      <c r="D99" s="45" t="str">
        <f>VLOOKUP(A99,Riders!$A$2:$E$199,3,FALSE)</f>
        <v>Champion System</v>
      </c>
      <c r="F99" s="52" t="str">
        <f t="shared" si="1"/>
        <v>George, SOUTHGATE</v>
      </c>
      <c r="H99" s="52"/>
      <c r="I99" s="52"/>
      <c r="J99" s="52"/>
      <c r="K99" s="52"/>
      <c r="L99" s="52"/>
      <c r="M99" s="52"/>
    </row>
    <row r="100" spans="1:13">
      <c r="A100" s="10">
        <v>173</v>
      </c>
      <c r="B100" s="45" t="str">
        <f>VLOOKUP(A100,Riders!$A$2:$E$199,4,FALSE)</f>
        <v>PIERCE</v>
      </c>
      <c r="C100" s="45" t="str">
        <f>VLOOKUP(A100,Riders!$A$2:$E$199,5,FALSE)</f>
        <v>Mark</v>
      </c>
      <c r="D100" s="45" t="str">
        <f>VLOOKUP(A100,Riders!$A$2:$E$199,3,FALSE)</f>
        <v>Champion System</v>
      </c>
      <c r="F100" s="52" t="str">
        <f t="shared" si="1"/>
        <v>Mark, PIERCE</v>
      </c>
    </row>
    <row r="101" spans="1:13">
      <c r="A101" s="10">
        <v>175</v>
      </c>
      <c r="B101" s="45" t="str">
        <f>VLOOKUP(A101,Riders!$A$2:$E$199,4,FALSE)</f>
        <v>GLEGG</v>
      </c>
      <c r="C101" s="45" t="str">
        <f>VLOOKUP(A101,Riders!$A$2:$E$199,5,FALSE)</f>
        <v>Adam</v>
      </c>
      <c r="D101" s="45" t="str">
        <f>VLOOKUP(A101,Riders!$A$2:$E$199,3,FALSE)</f>
        <v>Champion System</v>
      </c>
      <c r="F101" s="52" t="str">
        <f t="shared" si="1"/>
        <v>Adam, GLEGG</v>
      </c>
    </row>
    <row r="102" spans="1:13">
      <c r="A102" s="10">
        <v>176</v>
      </c>
      <c r="B102" s="45" t="str">
        <f>VLOOKUP(A102,Riders!$A$2:$E$199,4,FALSE)</f>
        <v>JOSEY</v>
      </c>
      <c r="C102" s="45" t="str">
        <f>VLOOKUP(A102,Riders!$A$2:$E$199,5,FALSE)</f>
        <v>Nicholas</v>
      </c>
      <c r="D102" s="45" t="str">
        <f>VLOOKUP(A102,Riders!$A$2:$E$199,3,FALSE)</f>
        <v>Champion System</v>
      </c>
      <c r="F102" s="52" t="str">
        <f t="shared" si="1"/>
        <v>Nicholas, JOSEY</v>
      </c>
    </row>
  </sheetData>
  <sortState ref="A2:D102">
    <sortCondition ref="A2:A102"/>
    <sortCondition ref="D2:D102"/>
  </sortState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9"/>
  <sheetViews>
    <sheetView workbookViewId="0">
      <selection activeCell="G18" sqref="G18"/>
    </sheetView>
  </sheetViews>
  <sheetFormatPr defaultRowHeight="15"/>
  <cols>
    <col min="1" max="1" width="6.140625" style="10" bestFit="1" customWidth="1"/>
    <col min="2" max="2" width="12.140625" style="10" bestFit="1" customWidth="1"/>
    <col min="3" max="3" width="65.140625" style="10" bestFit="1" customWidth="1"/>
    <col min="4" max="4" width="23.28515625" style="21" bestFit="1" customWidth="1"/>
    <col min="5" max="5" width="14.42578125" style="22" customWidth="1"/>
    <col min="6" max="6" width="29.85546875" style="22" bestFit="1" customWidth="1"/>
    <col min="7" max="7" width="11.7109375" style="23" customWidth="1"/>
    <col min="8" max="8" width="11.28515625" style="21" customWidth="1"/>
    <col min="9" max="9" width="23.85546875" bestFit="1" customWidth="1"/>
  </cols>
  <sheetData>
    <row r="1" spans="1:9">
      <c r="A1" s="12" t="s">
        <v>69</v>
      </c>
      <c r="B1" s="12" t="s">
        <v>70</v>
      </c>
      <c r="C1" s="12" t="s">
        <v>2</v>
      </c>
      <c r="D1" s="13" t="s">
        <v>71</v>
      </c>
      <c r="E1" s="14" t="s">
        <v>72</v>
      </c>
      <c r="F1" s="14"/>
      <c r="G1" s="15" t="s">
        <v>73</v>
      </c>
      <c r="H1" s="12" t="s">
        <v>74</v>
      </c>
    </row>
    <row r="2" spans="1:9">
      <c r="A2" s="29">
        <v>1</v>
      </c>
      <c r="B2" s="16"/>
      <c r="C2" s="31" t="s">
        <v>184</v>
      </c>
      <c r="D2" s="26" t="s">
        <v>96</v>
      </c>
      <c r="E2" s="26" t="s">
        <v>21</v>
      </c>
      <c r="F2" s="17" t="str">
        <f>CONCATENATE(E2,", ",D2)</f>
        <v>Daniel, LUKE</v>
      </c>
      <c r="G2" s="42" t="s">
        <v>318</v>
      </c>
      <c r="H2" s="19">
        <v>36061</v>
      </c>
      <c r="I2" t="s">
        <v>325</v>
      </c>
    </row>
    <row r="3" spans="1:9">
      <c r="A3" s="29">
        <v>2</v>
      </c>
      <c r="B3" s="16"/>
      <c r="C3" s="31" t="s">
        <v>184</v>
      </c>
      <c r="D3" s="26" t="s">
        <v>94</v>
      </c>
      <c r="E3" s="26" t="s">
        <v>20</v>
      </c>
      <c r="F3" s="17" t="str">
        <f t="shared" ref="F3:F66" si="0">CONCATENATE(E3,", ",D3)</f>
        <v>Ryan, FORD</v>
      </c>
      <c r="G3" s="42" t="s">
        <v>318</v>
      </c>
      <c r="H3" s="19">
        <v>29295</v>
      </c>
      <c r="I3" t="s">
        <v>325</v>
      </c>
    </row>
    <row r="4" spans="1:9">
      <c r="A4" s="29">
        <v>3</v>
      </c>
      <c r="B4" s="16"/>
      <c r="C4" s="31" t="s">
        <v>184</v>
      </c>
      <c r="D4" s="26" t="s">
        <v>124</v>
      </c>
      <c r="E4" s="26" t="s">
        <v>125</v>
      </c>
      <c r="F4" s="17" t="str">
        <f t="shared" si="0"/>
        <v>Patrick, KENNEDY</v>
      </c>
      <c r="G4" s="42" t="s">
        <v>318</v>
      </c>
      <c r="H4" s="19">
        <v>36063</v>
      </c>
      <c r="I4" t="s">
        <v>325</v>
      </c>
    </row>
    <row r="5" spans="1:9">
      <c r="A5" s="29">
        <v>4</v>
      </c>
      <c r="B5" s="16"/>
      <c r="C5" s="31" t="s">
        <v>184</v>
      </c>
      <c r="D5" s="26" t="s">
        <v>200</v>
      </c>
      <c r="E5" s="26" t="s">
        <v>269</v>
      </c>
      <c r="F5" s="17" t="str">
        <f t="shared" si="0"/>
        <v>Sebastian, BERWICK</v>
      </c>
      <c r="G5" s="42" t="s">
        <v>318</v>
      </c>
      <c r="H5" s="19">
        <v>36509</v>
      </c>
      <c r="I5" t="s">
        <v>325</v>
      </c>
    </row>
    <row r="6" spans="1:9">
      <c r="A6" s="29">
        <v>5</v>
      </c>
      <c r="B6" s="16"/>
      <c r="C6" s="31" t="s">
        <v>184</v>
      </c>
      <c r="D6" s="26" t="s">
        <v>201</v>
      </c>
      <c r="E6" s="26" t="s">
        <v>270</v>
      </c>
      <c r="F6" s="17" t="str">
        <f t="shared" si="0"/>
        <v>Alexander, MENA</v>
      </c>
      <c r="G6" s="42" t="s">
        <v>318</v>
      </c>
      <c r="H6" s="19">
        <v>36407</v>
      </c>
      <c r="I6" t="s">
        <v>325</v>
      </c>
    </row>
    <row r="7" spans="1:9">
      <c r="A7" s="29">
        <v>6</v>
      </c>
      <c r="B7" s="16"/>
      <c r="C7" s="31" t="s">
        <v>184</v>
      </c>
      <c r="D7" s="26" t="s">
        <v>175</v>
      </c>
      <c r="E7" s="26" t="s">
        <v>174</v>
      </c>
      <c r="F7" s="17" t="str">
        <f t="shared" si="0"/>
        <v>Colin, CHAPMAN</v>
      </c>
      <c r="G7" s="42" t="s">
        <v>318</v>
      </c>
      <c r="H7" s="19">
        <v>36035</v>
      </c>
      <c r="I7" t="s">
        <v>325</v>
      </c>
    </row>
    <row r="8" spans="1:9">
      <c r="A8" s="29">
        <v>7</v>
      </c>
      <c r="B8" s="16"/>
      <c r="C8" s="31" t="s">
        <v>184</v>
      </c>
      <c r="D8" s="26" t="s">
        <v>19</v>
      </c>
      <c r="E8" s="26" t="s">
        <v>20</v>
      </c>
      <c r="F8" s="17" t="str">
        <f t="shared" si="0"/>
        <v>Ryan, WILSON</v>
      </c>
      <c r="G8" s="42" t="s">
        <v>320</v>
      </c>
      <c r="H8" s="19">
        <v>29295</v>
      </c>
      <c r="I8" t="s">
        <v>326</v>
      </c>
    </row>
    <row r="9" spans="1:9">
      <c r="A9" s="29">
        <v>8</v>
      </c>
      <c r="B9" s="16"/>
      <c r="C9" s="31" t="s">
        <v>184</v>
      </c>
      <c r="D9" s="26" t="s">
        <v>13</v>
      </c>
      <c r="E9" s="26" t="s">
        <v>41</v>
      </c>
      <c r="F9" s="17" t="str">
        <f t="shared" si="0"/>
        <v>Richard, ALLEN</v>
      </c>
      <c r="G9" s="42" t="s">
        <v>319</v>
      </c>
      <c r="H9" s="19">
        <v>25786</v>
      </c>
      <c r="I9" t="s">
        <v>327</v>
      </c>
    </row>
    <row r="10" spans="1:9">
      <c r="A10" s="29">
        <v>9</v>
      </c>
      <c r="B10" s="16"/>
      <c r="C10" s="31" t="s">
        <v>184</v>
      </c>
      <c r="D10" s="26" t="s">
        <v>202</v>
      </c>
      <c r="E10" s="26" t="s">
        <v>164</v>
      </c>
      <c r="F10" s="17" t="str">
        <f t="shared" si="0"/>
        <v>Travis, SIMPSON</v>
      </c>
      <c r="G10" s="42" t="s">
        <v>320</v>
      </c>
      <c r="H10" s="19">
        <v>33348</v>
      </c>
      <c r="I10" t="s">
        <v>327</v>
      </c>
    </row>
    <row r="11" spans="1:9">
      <c r="A11" s="29">
        <v>10</v>
      </c>
      <c r="B11" s="16"/>
      <c r="C11" s="31" t="s">
        <v>184</v>
      </c>
      <c r="D11" s="26" t="s">
        <v>152</v>
      </c>
      <c r="E11" s="26" t="s">
        <v>30</v>
      </c>
      <c r="F11" s="17" t="str">
        <f t="shared" si="0"/>
        <v>Tom, GOUGH</v>
      </c>
      <c r="G11" s="42" t="s">
        <v>318</v>
      </c>
      <c r="H11" s="19">
        <v>35857</v>
      </c>
      <c r="I11" t="s">
        <v>325</v>
      </c>
    </row>
    <row r="12" spans="1:9">
      <c r="A12" s="25">
        <v>11</v>
      </c>
      <c r="B12" s="16"/>
      <c r="C12" s="32" t="s">
        <v>185</v>
      </c>
      <c r="D12" s="26" t="s">
        <v>61</v>
      </c>
      <c r="E12" s="26" t="s">
        <v>62</v>
      </c>
      <c r="F12" s="17" t="str">
        <f t="shared" si="0"/>
        <v>Ric, BAKER</v>
      </c>
      <c r="G12" s="42" t="s">
        <v>320</v>
      </c>
      <c r="H12" s="18">
        <v>31373</v>
      </c>
      <c r="I12" t="s">
        <v>320</v>
      </c>
    </row>
    <row r="13" spans="1:9">
      <c r="A13" s="25">
        <v>12</v>
      </c>
      <c r="B13" s="16"/>
      <c r="C13" s="32" t="s">
        <v>185</v>
      </c>
      <c r="D13" s="26" t="s">
        <v>91</v>
      </c>
      <c r="E13" s="26" t="s">
        <v>30</v>
      </c>
      <c r="F13" s="17" t="str">
        <f t="shared" si="0"/>
        <v>Tom, COATES</v>
      </c>
      <c r="G13" s="42" t="s">
        <v>320</v>
      </c>
      <c r="H13" s="18">
        <v>33807</v>
      </c>
      <c r="I13" t="s">
        <v>320</v>
      </c>
    </row>
    <row r="14" spans="1:9">
      <c r="A14" s="25">
        <v>13</v>
      </c>
      <c r="B14" s="16"/>
      <c r="C14" s="32" t="s">
        <v>185</v>
      </c>
      <c r="D14" s="26" t="s">
        <v>203</v>
      </c>
      <c r="E14" s="26" t="s">
        <v>117</v>
      </c>
      <c r="F14" s="17" t="str">
        <f t="shared" si="0"/>
        <v>Brendon, WOODESON</v>
      </c>
      <c r="G14" s="42" t="s">
        <v>320</v>
      </c>
      <c r="H14" s="18">
        <v>33727</v>
      </c>
      <c r="I14" t="s">
        <v>320</v>
      </c>
    </row>
    <row r="15" spans="1:9">
      <c r="A15" s="25">
        <v>14</v>
      </c>
      <c r="B15" s="16"/>
      <c r="C15" s="32" t="s">
        <v>185</v>
      </c>
      <c r="D15" s="26" t="s">
        <v>204</v>
      </c>
      <c r="E15" s="26" t="s">
        <v>32</v>
      </c>
      <c r="F15" s="17" t="str">
        <f t="shared" si="0"/>
        <v>Luke, DHNARAM</v>
      </c>
      <c r="G15" s="42" t="s">
        <v>320</v>
      </c>
      <c r="H15" s="18">
        <v>32061</v>
      </c>
      <c r="I15" t="s">
        <v>320</v>
      </c>
    </row>
    <row r="16" spans="1:9">
      <c r="A16" s="25">
        <v>15</v>
      </c>
      <c r="B16" s="16"/>
      <c r="C16" s="32" t="s">
        <v>185</v>
      </c>
      <c r="D16" s="26" t="s">
        <v>95</v>
      </c>
      <c r="E16" s="26" t="s">
        <v>40</v>
      </c>
      <c r="F16" s="17" t="str">
        <f t="shared" si="0"/>
        <v>Joshua, BEIKOFF</v>
      </c>
      <c r="G16" s="42" t="s">
        <v>318</v>
      </c>
      <c r="H16" s="18">
        <v>36028</v>
      </c>
      <c r="I16" t="s">
        <v>325</v>
      </c>
    </row>
    <row r="17" spans="1:9">
      <c r="A17" s="25">
        <v>16</v>
      </c>
      <c r="B17" s="16"/>
      <c r="C17" s="32" t="s">
        <v>185</v>
      </c>
      <c r="D17" s="26" t="s">
        <v>493</v>
      </c>
      <c r="E17" s="26" t="s">
        <v>492</v>
      </c>
      <c r="F17" s="17" t="str">
        <f t="shared" si="0"/>
        <v>Calem, WILCOX</v>
      </c>
      <c r="G17" s="42" t="s">
        <v>320</v>
      </c>
      <c r="H17" s="18">
        <v>35972</v>
      </c>
      <c r="I17" t="s">
        <v>325</v>
      </c>
    </row>
    <row r="18" spans="1:9">
      <c r="A18" s="25">
        <v>17</v>
      </c>
      <c r="B18" s="16"/>
      <c r="C18" s="32" t="s">
        <v>185</v>
      </c>
      <c r="D18" s="26" t="s">
        <v>205</v>
      </c>
      <c r="E18" s="26" t="s">
        <v>36</v>
      </c>
      <c r="F18" s="17" t="str">
        <f t="shared" si="0"/>
        <v>Mark, RENDER</v>
      </c>
      <c r="G18" s="42" t="s">
        <v>319</v>
      </c>
      <c r="H18" s="18">
        <v>27799</v>
      </c>
      <c r="I18" t="s">
        <v>328</v>
      </c>
    </row>
    <row r="19" spans="1:9">
      <c r="A19" s="25">
        <v>18</v>
      </c>
      <c r="B19" s="16"/>
      <c r="C19" s="33" t="s">
        <v>185</v>
      </c>
      <c r="D19" s="26" t="s">
        <v>206</v>
      </c>
      <c r="E19" s="26" t="s">
        <v>271</v>
      </c>
      <c r="F19" s="17" t="str">
        <f t="shared" si="0"/>
        <v>Liam, MACKNIGHT</v>
      </c>
      <c r="G19" s="42" t="s">
        <v>318</v>
      </c>
      <c r="H19" s="18">
        <v>35691</v>
      </c>
      <c r="I19" t="s">
        <v>320</v>
      </c>
    </row>
    <row r="20" spans="1:9">
      <c r="A20" s="25">
        <v>19</v>
      </c>
      <c r="B20" s="16"/>
      <c r="C20" s="32" t="s">
        <v>185</v>
      </c>
      <c r="D20" s="26" t="s">
        <v>108</v>
      </c>
      <c r="E20" s="26" t="s">
        <v>109</v>
      </c>
      <c r="F20" s="17" t="str">
        <f t="shared" si="0"/>
        <v>Paul, MELLERS</v>
      </c>
      <c r="G20" s="42" t="s">
        <v>320</v>
      </c>
      <c r="H20" s="18">
        <v>31981</v>
      </c>
      <c r="I20" t="s">
        <v>320</v>
      </c>
    </row>
    <row r="21" spans="1:9">
      <c r="A21" s="25">
        <v>20</v>
      </c>
      <c r="B21" s="16"/>
      <c r="C21" s="32" t="s">
        <v>185</v>
      </c>
      <c r="D21" s="35" t="s">
        <v>207</v>
      </c>
      <c r="E21" s="35" t="s">
        <v>272</v>
      </c>
      <c r="F21" s="17" t="str">
        <f t="shared" si="0"/>
        <v>Cade, WASS</v>
      </c>
      <c r="G21" s="42" t="s">
        <v>320</v>
      </c>
      <c r="H21" s="18">
        <v>33910</v>
      </c>
      <c r="I21" t="s">
        <v>320</v>
      </c>
    </row>
    <row r="22" spans="1:9">
      <c r="A22" s="29">
        <v>21</v>
      </c>
      <c r="B22" s="16"/>
      <c r="C22" s="31" t="s">
        <v>186</v>
      </c>
      <c r="D22" s="26" t="s">
        <v>114</v>
      </c>
      <c r="E22" s="26" t="s">
        <v>115</v>
      </c>
      <c r="F22" s="17" t="str">
        <f t="shared" si="0"/>
        <v>Kyle, MARWOOD</v>
      </c>
      <c r="G22" s="42" t="s">
        <v>320</v>
      </c>
      <c r="H22" s="18" t="s">
        <v>321</v>
      </c>
      <c r="I22" t="s">
        <v>320</v>
      </c>
    </row>
    <row r="23" spans="1:9">
      <c r="A23" s="29">
        <v>22</v>
      </c>
      <c r="B23" s="16"/>
      <c r="C23" s="31" t="s">
        <v>186</v>
      </c>
      <c r="D23" s="26" t="s">
        <v>116</v>
      </c>
      <c r="E23" s="26" t="s">
        <v>117</v>
      </c>
      <c r="F23" s="17" t="str">
        <f t="shared" si="0"/>
        <v>Brendon, BRAUER</v>
      </c>
      <c r="G23" s="42" t="s">
        <v>319</v>
      </c>
      <c r="H23" s="18" t="s">
        <v>316</v>
      </c>
      <c r="I23" t="s">
        <v>328</v>
      </c>
    </row>
    <row r="24" spans="1:9">
      <c r="A24" s="29">
        <v>23</v>
      </c>
      <c r="B24" s="16"/>
      <c r="C24" s="31" t="s">
        <v>186</v>
      </c>
      <c r="D24" s="26" t="s">
        <v>116</v>
      </c>
      <c r="E24" s="26" t="s">
        <v>118</v>
      </c>
      <c r="F24" s="17" t="str">
        <f t="shared" si="0"/>
        <v>Nixon, BRAUER</v>
      </c>
      <c r="G24" s="42" t="s">
        <v>318</v>
      </c>
      <c r="H24" s="18" t="s">
        <v>322</v>
      </c>
      <c r="I24" t="s">
        <v>318</v>
      </c>
    </row>
    <row r="25" spans="1:9">
      <c r="A25" s="29">
        <v>24</v>
      </c>
      <c r="B25" s="16"/>
      <c r="C25" s="31" t="s">
        <v>186</v>
      </c>
      <c r="D25" s="26" t="s">
        <v>208</v>
      </c>
      <c r="E25" s="26" t="s">
        <v>273</v>
      </c>
      <c r="F25" s="17" t="str">
        <f t="shared" si="0"/>
        <v>Danny, MCCARTHY</v>
      </c>
      <c r="G25" s="42" t="s">
        <v>319</v>
      </c>
      <c r="H25" s="20" t="s">
        <v>323</v>
      </c>
      <c r="I25" t="s">
        <v>328</v>
      </c>
    </row>
    <row r="26" spans="1:9">
      <c r="A26" s="29">
        <v>25</v>
      </c>
      <c r="B26" s="16"/>
      <c r="C26" s="31" t="s">
        <v>186</v>
      </c>
      <c r="D26" s="26" t="s">
        <v>123</v>
      </c>
      <c r="E26" s="26" t="s">
        <v>18</v>
      </c>
      <c r="F26" s="17" t="str">
        <f t="shared" si="0"/>
        <v>Matthew, JURAK</v>
      </c>
      <c r="G26" s="42" t="s">
        <v>320</v>
      </c>
      <c r="H26" s="18" t="s">
        <v>317</v>
      </c>
      <c r="I26" t="s">
        <v>320</v>
      </c>
    </row>
    <row r="27" spans="1:9">
      <c r="A27" s="29">
        <v>26</v>
      </c>
      <c r="B27" s="16"/>
      <c r="C27" s="31" t="s">
        <v>186</v>
      </c>
      <c r="D27" s="26" t="s">
        <v>181</v>
      </c>
      <c r="E27" s="26" t="s">
        <v>37</v>
      </c>
      <c r="F27" s="17" t="str">
        <f t="shared" si="0"/>
        <v>Michael, CHEESEMAN</v>
      </c>
      <c r="G27" s="42" t="s">
        <v>319</v>
      </c>
      <c r="H27" s="18" t="s">
        <v>324</v>
      </c>
      <c r="I27" t="s">
        <v>328</v>
      </c>
    </row>
    <row r="28" spans="1:9">
      <c r="A28" s="29">
        <v>27</v>
      </c>
      <c r="B28" s="16"/>
      <c r="C28" s="31" t="s">
        <v>186</v>
      </c>
      <c r="D28" s="26" t="s">
        <v>209</v>
      </c>
      <c r="E28" s="26" t="s">
        <v>274</v>
      </c>
      <c r="F28" s="17" t="str">
        <f t="shared" si="0"/>
        <v>Jarrod, SAMPSON</v>
      </c>
      <c r="G28" s="42" t="s">
        <v>320</v>
      </c>
      <c r="H28" s="18">
        <v>30842</v>
      </c>
      <c r="I28" t="s">
        <v>320</v>
      </c>
    </row>
    <row r="29" spans="1:9">
      <c r="A29" s="29">
        <v>28</v>
      </c>
      <c r="B29" s="16"/>
      <c r="C29" s="31" t="s">
        <v>186</v>
      </c>
      <c r="D29" s="26" t="s">
        <v>377</v>
      </c>
      <c r="E29" s="26" t="s">
        <v>376</v>
      </c>
      <c r="F29" s="17" t="str">
        <f t="shared" si="0"/>
        <v>Wade, MITCHELL</v>
      </c>
      <c r="G29" s="42" t="s">
        <v>319</v>
      </c>
      <c r="H29" s="18"/>
    </row>
    <row r="30" spans="1:9">
      <c r="A30" s="29">
        <v>29</v>
      </c>
      <c r="B30" s="16"/>
      <c r="C30" s="31" t="s">
        <v>186</v>
      </c>
      <c r="D30" s="26" t="s">
        <v>431</v>
      </c>
      <c r="E30" s="26" t="s">
        <v>77</v>
      </c>
      <c r="F30" s="17" t="str">
        <f t="shared" si="0"/>
        <v>Scott, MANNING</v>
      </c>
      <c r="G30" s="42" t="s">
        <v>319</v>
      </c>
      <c r="H30" s="43"/>
    </row>
    <row r="31" spans="1:9">
      <c r="A31" s="29">
        <v>30</v>
      </c>
      <c r="B31" s="16"/>
      <c r="C31" s="31" t="s">
        <v>186</v>
      </c>
      <c r="D31" s="26" t="s">
        <v>210</v>
      </c>
      <c r="E31" s="26"/>
      <c r="F31" s="17" t="str">
        <f t="shared" si="0"/>
        <v xml:space="preserve">, </v>
      </c>
      <c r="G31" s="42" t="s">
        <v>339</v>
      </c>
      <c r="H31" s="18"/>
    </row>
    <row r="32" spans="1:9">
      <c r="A32" s="25">
        <v>31</v>
      </c>
      <c r="B32" s="16"/>
      <c r="C32" s="34" t="s">
        <v>187</v>
      </c>
      <c r="D32" s="26" t="s">
        <v>211</v>
      </c>
      <c r="E32" s="26" t="s">
        <v>275</v>
      </c>
      <c r="F32" s="17" t="str">
        <f t="shared" si="0"/>
        <v>Jesse, KERRISON</v>
      </c>
      <c r="G32" s="42" t="s">
        <v>318</v>
      </c>
      <c r="H32" s="18">
        <v>34427</v>
      </c>
      <c r="I32" t="s">
        <v>320</v>
      </c>
    </row>
    <row r="33" spans="1:9">
      <c r="A33" s="25">
        <v>32</v>
      </c>
      <c r="B33" s="16"/>
      <c r="C33" s="34" t="s">
        <v>187</v>
      </c>
      <c r="D33" s="26" t="s">
        <v>212</v>
      </c>
      <c r="E33" s="26" t="s">
        <v>4</v>
      </c>
      <c r="F33" s="17" t="str">
        <f t="shared" si="0"/>
        <v>Alex, WOHLER</v>
      </c>
      <c r="G33" s="42" t="s">
        <v>320</v>
      </c>
      <c r="H33" s="19">
        <v>33796</v>
      </c>
      <c r="I33" t="s">
        <v>320</v>
      </c>
    </row>
    <row r="34" spans="1:9">
      <c r="A34" s="25">
        <v>33</v>
      </c>
      <c r="B34" s="16"/>
      <c r="C34" s="34" t="s">
        <v>187</v>
      </c>
      <c r="D34" s="26" t="s">
        <v>120</v>
      </c>
      <c r="E34" s="26" t="s">
        <v>121</v>
      </c>
      <c r="F34" s="17" t="str">
        <f t="shared" si="0"/>
        <v>Jayden, COPP</v>
      </c>
      <c r="G34" s="42" t="s">
        <v>320</v>
      </c>
      <c r="H34" s="18">
        <v>32754</v>
      </c>
      <c r="I34" t="s">
        <v>320</v>
      </c>
    </row>
    <row r="35" spans="1:9">
      <c r="A35" s="25">
        <v>34</v>
      </c>
      <c r="B35" s="16"/>
      <c r="C35" s="34" t="s">
        <v>187</v>
      </c>
      <c r="D35" s="26" t="s">
        <v>213</v>
      </c>
      <c r="E35" s="26" t="s">
        <v>172</v>
      </c>
      <c r="F35" s="17" t="str">
        <f t="shared" si="0"/>
        <v>Aaron, STEWART</v>
      </c>
      <c r="G35" s="42" t="s">
        <v>319</v>
      </c>
      <c r="H35" s="19">
        <v>27857</v>
      </c>
      <c r="I35" t="s">
        <v>328</v>
      </c>
    </row>
    <row r="36" spans="1:9">
      <c r="A36" s="25">
        <v>35</v>
      </c>
      <c r="B36" s="16"/>
      <c r="C36" s="34" t="s">
        <v>187</v>
      </c>
      <c r="D36" s="26" t="s">
        <v>214</v>
      </c>
      <c r="E36" s="26" t="s">
        <v>25</v>
      </c>
      <c r="F36" s="17" t="str">
        <f t="shared" si="0"/>
        <v>David, EDGE</v>
      </c>
      <c r="G36" s="42" t="s">
        <v>320</v>
      </c>
      <c r="H36" s="19">
        <v>30350</v>
      </c>
      <c r="I36" t="s">
        <v>320</v>
      </c>
    </row>
    <row r="37" spans="1:9">
      <c r="A37" s="25">
        <v>36</v>
      </c>
      <c r="B37" s="16"/>
      <c r="C37" s="34" t="s">
        <v>187</v>
      </c>
      <c r="D37" s="26" t="s">
        <v>215</v>
      </c>
      <c r="E37" s="26" t="s">
        <v>276</v>
      </c>
      <c r="F37" s="17" t="str">
        <f t="shared" si="0"/>
        <v>Kevin, RONAN</v>
      </c>
      <c r="G37" s="42" t="s">
        <v>319</v>
      </c>
      <c r="H37" s="19">
        <v>22225</v>
      </c>
      <c r="I37" t="s">
        <v>328</v>
      </c>
    </row>
    <row r="38" spans="1:9">
      <c r="A38" s="25">
        <v>37</v>
      </c>
      <c r="B38" s="16"/>
      <c r="C38" s="34" t="s">
        <v>187</v>
      </c>
      <c r="D38" s="26" t="s">
        <v>216</v>
      </c>
      <c r="E38" s="26" t="s">
        <v>36</v>
      </c>
      <c r="F38" s="17" t="str">
        <f t="shared" si="0"/>
        <v>Mark, JAMIESON</v>
      </c>
      <c r="G38" s="42" t="s">
        <v>320</v>
      </c>
      <c r="H38" s="18">
        <v>30418</v>
      </c>
      <c r="I38" t="s">
        <v>320</v>
      </c>
    </row>
    <row r="39" spans="1:9">
      <c r="A39" s="25">
        <v>38</v>
      </c>
      <c r="B39" s="16"/>
      <c r="C39" s="34" t="s">
        <v>187</v>
      </c>
      <c r="D39" s="26" t="s">
        <v>217</v>
      </c>
      <c r="E39" s="26" t="s">
        <v>77</v>
      </c>
      <c r="F39" s="17" t="str">
        <f t="shared" si="0"/>
        <v>Scott, HENSHAW</v>
      </c>
      <c r="G39" s="42" t="s">
        <v>319</v>
      </c>
      <c r="H39" s="18">
        <v>25360</v>
      </c>
      <c r="I39" t="s">
        <v>328</v>
      </c>
    </row>
    <row r="40" spans="1:9">
      <c r="A40" s="25">
        <v>39</v>
      </c>
      <c r="B40" s="16"/>
      <c r="C40" s="34" t="s">
        <v>187</v>
      </c>
      <c r="D40" s="26" t="s">
        <v>218</v>
      </c>
      <c r="E40" s="26" t="s">
        <v>277</v>
      </c>
      <c r="F40" s="17" t="str">
        <f t="shared" si="0"/>
        <v>Bailey, GOLTZ</v>
      </c>
      <c r="G40" s="42" t="s">
        <v>318</v>
      </c>
      <c r="H40" s="19">
        <v>36250</v>
      </c>
      <c r="I40" t="s">
        <v>325</v>
      </c>
    </row>
    <row r="41" spans="1:9">
      <c r="A41" s="25">
        <v>40</v>
      </c>
      <c r="B41" s="16"/>
      <c r="C41" s="34" t="s">
        <v>187</v>
      </c>
      <c r="D41" s="26" t="s">
        <v>219</v>
      </c>
      <c r="E41" s="26" t="s">
        <v>20</v>
      </c>
      <c r="F41" s="17" t="str">
        <f t="shared" si="0"/>
        <v>Ryan, CAVANAGH</v>
      </c>
      <c r="G41" s="42" t="s">
        <v>318</v>
      </c>
      <c r="H41" s="18">
        <v>35025</v>
      </c>
      <c r="I41" t="s">
        <v>318</v>
      </c>
    </row>
    <row r="42" spans="1:9">
      <c r="A42" s="29">
        <v>41</v>
      </c>
      <c r="B42" s="16"/>
      <c r="C42" s="31" t="s">
        <v>188</v>
      </c>
      <c r="D42" s="26" t="s">
        <v>97</v>
      </c>
      <c r="E42" s="26" t="s">
        <v>34</v>
      </c>
      <c r="F42" s="17" t="str">
        <f t="shared" si="0"/>
        <v>Mitch, HAWLEY</v>
      </c>
      <c r="G42" s="42" t="s">
        <v>318</v>
      </c>
      <c r="H42" s="18">
        <v>35733</v>
      </c>
      <c r="I42" t="s">
        <v>318</v>
      </c>
    </row>
    <row r="43" spans="1:9">
      <c r="A43" s="29">
        <v>42</v>
      </c>
      <c r="B43" s="16"/>
      <c r="C43" s="31" t="s">
        <v>188</v>
      </c>
      <c r="D43" s="26" t="s">
        <v>99</v>
      </c>
      <c r="E43" s="26" t="s">
        <v>81</v>
      </c>
      <c r="F43" s="17" t="str">
        <f t="shared" si="0"/>
        <v>Dean, MADDEN</v>
      </c>
      <c r="G43" s="42" t="s">
        <v>318</v>
      </c>
      <c r="H43" s="19">
        <v>35659</v>
      </c>
      <c r="I43" t="s">
        <v>318</v>
      </c>
    </row>
    <row r="44" spans="1:9">
      <c r="A44" s="29">
        <v>43</v>
      </c>
      <c r="B44" s="16"/>
      <c r="C44" s="31" t="s">
        <v>188</v>
      </c>
      <c r="D44" s="26" t="s">
        <v>126</v>
      </c>
      <c r="E44" s="26" t="s">
        <v>278</v>
      </c>
      <c r="F44" s="17" t="str">
        <f t="shared" si="0"/>
        <v>Jonathon, NOBLE</v>
      </c>
      <c r="G44" s="42" t="s">
        <v>318</v>
      </c>
      <c r="H44" s="19">
        <v>35255</v>
      </c>
      <c r="I44" t="s">
        <v>318</v>
      </c>
    </row>
    <row r="45" spans="1:9">
      <c r="A45" s="29">
        <v>44</v>
      </c>
      <c r="B45" s="16"/>
      <c r="C45" s="31" t="s">
        <v>188</v>
      </c>
      <c r="D45" s="26" t="s">
        <v>220</v>
      </c>
      <c r="E45" s="26" t="s">
        <v>25</v>
      </c>
      <c r="F45" s="17" t="str">
        <f t="shared" si="0"/>
        <v>David, MCADAM</v>
      </c>
      <c r="G45" s="42" t="s">
        <v>319</v>
      </c>
      <c r="H45" s="19">
        <v>27551</v>
      </c>
      <c r="I45" t="s">
        <v>320</v>
      </c>
    </row>
    <row r="46" spans="1:9">
      <c r="A46" s="29">
        <v>45</v>
      </c>
      <c r="B46" s="16"/>
      <c r="C46" s="31" t="s">
        <v>188</v>
      </c>
      <c r="D46" s="26" t="s">
        <v>221</v>
      </c>
      <c r="E46" s="26" t="s">
        <v>277</v>
      </c>
      <c r="F46" s="17" t="str">
        <f t="shared" si="0"/>
        <v>Bailey, WALTERS</v>
      </c>
      <c r="G46" s="42" t="s">
        <v>318</v>
      </c>
      <c r="H46" s="18">
        <v>36319</v>
      </c>
      <c r="I46" t="s">
        <v>325</v>
      </c>
    </row>
    <row r="47" spans="1:9">
      <c r="A47" s="29">
        <v>46</v>
      </c>
      <c r="B47" s="16"/>
      <c r="C47" s="31" t="s">
        <v>188</v>
      </c>
      <c r="D47" s="26" t="s">
        <v>7</v>
      </c>
      <c r="E47" s="26" t="s">
        <v>8</v>
      </c>
      <c r="F47" s="17" t="str">
        <f t="shared" si="0"/>
        <v>Ben, CARMAN</v>
      </c>
      <c r="G47" s="42" t="s">
        <v>318</v>
      </c>
      <c r="H47" s="19">
        <v>34872</v>
      </c>
      <c r="I47" t="s">
        <v>318</v>
      </c>
    </row>
    <row r="48" spans="1:9">
      <c r="A48" s="29">
        <v>47</v>
      </c>
      <c r="B48" s="16"/>
      <c r="C48" s="31" t="s">
        <v>188</v>
      </c>
      <c r="D48" s="26" t="s">
        <v>7</v>
      </c>
      <c r="E48" s="26" t="s">
        <v>47</v>
      </c>
      <c r="F48" s="17" t="str">
        <f t="shared" si="0"/>
        <v>Jackson, CARMAN</v>
      </c>
      <c r="G48" s="42" t="s">
        <v>318</v>
      </c>
      <c r="H48" s="19">
        <v>35541</v>
      </c>
      <c r="I48" t="s">
        <v>318</v>
      </c>
    </row>
    <row r="49" spans="1:9">
      <c r="A49" s="29">
        <v>48</v>
      </c>
      <c r="B49" s="16"/>
      <c r="C49" s="31" t="s">
        <v>188</v>
      </c>
      <c r="D49" s="26" t="s">
        <v>98</v>
      </c>
      <c r="E49" s="26" t="s">
        <v>25</v>
      </c>
      <c r="F49" s="17" t="str">
        <f t="shared" si="0"/>
        <v>David, BROWN</v>
      </c>
      <c r="G49" s="42" t="s">
        <v>319</v>
      </c>
      <c r="H49" s="18">
        <v>28515</v>
      </c>
      <c r="I49" t="s">
        <v>328</v>
      </c>
    </row>
    <row r="50" spans="1:9">
      <c r="A50" s="29">
        <v>49</v>
      </c>
      <c r="B50" s="16"/>
      <c r="C50" s="31" t="s">
        <v>188</v>
      </c>
      <c r="D50" s="26" t="s">
        <v>423</v>
      </c>
      <c r="E50" s="26" t="s">
        <v>21</v>
      </c>
      <c r="F50" s="17" t="str">
        <f t="shared" si="0"/>
        <v>Daniel, SCHEINER</v>
      </c>
      <c r="G50" s="42" t="s">
        <v>320</v>
      </c>
      <c r="H50" s="19"/>
    </row>
    <row r="51" spans="1:9">
      <c r="A51" s="29">
        <v>50</v>
      </c>
      <c r="B51" s="16"/>
      <c r="C51" s="31" t="s">
        <v>188</v>
      </c>
      <c r="D51" s="36" t="s">
        <v>7</v>
      </c>
      <c r="E51" s="36" t="s">
        <v>29</v>
      </c>
      <c r="F51" s="17" t="str">
        <f t="shared" si="0"/>
        <v>Trent, CARMAN</v>
      </c>
      <c r="G51" s="42" t="s">
        <v>320</v>
      </c>
      <c r="H51" s="19"/>
    </row>
    <row r="52" spans="1:9">
      <c r="A52" s="25">
        <v>51</v>
      </c>
      <c r="B52" s="16"/>
      <c r="C52" s="32" t="s">
        <v>189</v>
      </c>
      <c r="D52" s="26" t="s">
        <v>222</v>
      </c>
      <c r="E52" s="26" t="s">
        <v>41</v>
      </c>
      <c r="F52" s="17" t="str">
        <f t="shared" si="0"/>
        <v>Richard, MACAVOY</v>
      </c>
      <c r="G52" s="42" t="s">
        <v>319</v>
      </c>
      <c r="H52" s="19">
        <v>29316</v>
      </c>
      <c r="I52" t="s">
        <v>320</v>
      </c>
    </row>
    <row r="53" spans="1:9">
      <c r="A53" s="25">
        <v>52</v>
      </c>
      <c r="B53" s="16"/>
      <c r="C53" s="32" t="s">
        <v>189</v>
      </c>
      <c r="D53" s="26" t="s">
        <v>16</v>
      </c>
      <c r="E53" s="26" t="s">
        <v>29</v>
      </c>
      <c r="F53" s="17" t="str">
        <f t="shared" si="0"/>
        <v>Trent, WEST</v>
      </c>
      <c r="G53" s="42" t="s">
        <v>319</v>
      </c>
      <c r="H53" s="19">
        <v>28214</v>
      </c>
      <c r="I53" t="s">
        <v>320</v>
      </c>
    </row>
    <row r="54" spans="1:9">
      <c r="A54" s="25">
        <v>53</v>
      </c>
      <c r="B54" s="16"/>
      <c r="C54" s="32" t="s">
        <v>189</v>
      </c>
      <c r="D54" s="26" t="s">
        <v>105</v>
      </c>
      <c r="E54" s="26" t="s">
        <v>18</v>
      </c>
      <c r="F54" s="17" t="str">
        <f t="shared" si="0"/>
        <v>Matthew, LOCKER</v>
      </c>
      <c r="G54" s="42" t="s">
        <v>320</v>
      </c>
      <c r="H54" s="19">
        <v>29712</v>
      </c>
      <c r="I54" t="s">
        <v>328</v>
      </c>
    </row>
    <row r="55" spans="1:9">
      <c r="A55" s="25">
        <v>54</v>
      </c>
      <c r="B55" s="16"/>
      <c r="C55" s="32" t="s">
        <v>189</v>
      </c>
      <c r="D55" s="26" t="s">
        <v>223</v>
      </c>
      <c r="E55" s="26" t="s">
        <v>37</v>
      </c>
      <c r="F55" s="17" t="str">
        <f t="shared" si="0"/>
        <v>Michael, CURLEY</v>
      </c>
      <c r="G55" s="42" t="s">
        <v>319</v>
      </c>
      <c r="H55" s="19">
        <v>28069</v>
      </c>
      <c r="I55" t="s">
        <v>328</v>
      </c>
    </row>
    <row r="56" spans="1:9">
      <c r="A56" s="25">
        <v>55</v>
      </c>
      <c r="B56" s="16"/>
      <c r="C56" s="32" t="s">
        <v>189</v>
      </c>
      <c r="D56" s="26" t="s">
        <v>224</v>
      </c>
      <c r="E56" s="26" t="s">
        <v>279</v>
      </c>
      <c r="F56" s="17" t="str">
        <f t="shared" ref="F56" si="1">CONCATENATE(E56,", ",D56)</f>
        <v>Louis, PIJPERS</v>
      </c>
      <c r="G56" s="42" t="s">
        <v>320</v>
      </c>
      <c r="H56" s="19">
        <v>31881</v>
      </c>
      <c r="I56" t="s">
        <v>320</v>
      </c>
    </row>
    <row r="57" spans="1:9">
      <c r="A57" s="25">
        <v>56</v>
      </c>
      <c r="B57" s="16"/>
      <c r="C57" s="32" t="s">
        <v>189</v>
      </c>
      <c r="D57" s="26" t="s">
        <v>28</v>
      </c>
      <c r="E57" s="26" t="s">
        <v>280</v>
      </c>
      <c r="F57" s="17" t="str">
        <f t="shared" si="0"/>
        <v>Pete, COLLINS</v>
      </c>
      <c r="G57" s="42" t="s">
        <v>319</v>
      </c>
      <c r="H57" s="19">
        <v>29444</v>
      </c>
      <c r="I57" t="s">
        <v>320</v>
      </c>
    </row>
    <row r="58" spans="1:9">
      <c r="A58" s="25">
        <v>57</v>
      </c>
      <c r="B58" s="16"/>
      <c r="C58" s="32" t="s">
        <v>189</v>
      </c>
      <c r="D58" s="26" t="s">
        <v>378</v>
      </c>
      <c r="E58" s="26" t="s">
        <v>18</v>
      </c>
      <c r="F58" s="17" t="str">
        <f t="shared" si="0"/>
        <v>Matthew, SANDER</v>
      </c>
      <c r="G58" s="42" t="s">
        <v>320</v>
      </c>
      <c r="H58" s="19"/>
    </row>
    <row r="59" spans="1:9">
      <c r="A59" s="25">
        <v>58</v>
      </c>
      <c r="B59" s="16"/>
      <c r="C59" s="32" t="s">
        <v>189</v>
      </c>
      <c r="D59" s="26" t="s">
        <v>183</v>
      </c>
      <c r="E59" s="26" t="s">
        <v>425</v>
      </c>
      <c r="F59" s="17" t="str">
        <f t="shared" si="0"/>
        <v>Christopher, MAYCOCK</v>
      </c>
      <c r="G59" s="42" t="s">
        <v>320</v>
      </c>
      <c r="H59" s="19"/>
    </row>
    <row r="60" spans="1:9">
      <c r="A60" s="25">
        <v>59</v>
      </c>
      <c r="B60" s="16"/>
      <c r="C60" s="32" t="s">
        <v>189</v>
      </c>
      <c r="D60" s="26" t="s">
        <v>424</v>
      </c>
      <c r="E60" s="26" t="s">
        <v>5</v>
      </c>
      <c r="F60" s="17" t="str">
        <f t="shared" si="0"/>
        <v>James, BLIGHT</v>
      </c>
      <c r="G60" s="42" t="s">
        <v>320</v>
      </c>
      <c r="H60" s="18"/>
    </row>
    <row r="61" spans="1:9" ht="15.75" thickBot="1">
      <c r="A61" s="25">
        <v>60</v>
      </c>
      <c r="B61" s="16"/>
      <c r="C61" s="32" t="s">
        <v>189</v>
      </c>
      <c r="D61" s="81" t="s">
        <v>480</v>
      </c>
      <c r="E61" s="82" t="s">
        <v>481</v>
      </c>
      <c r="F61" s="17" t="str">
        <f t="shared" si="0"/>
        <v>Pedr, HARVEY</v>
      </c>
      <c r="G61" s="42" t="s">
        <v>319</v>
      </c>
      <c r="H61" s="18"/>
    </row>
    <row r="62" spans="1:9">
      <c r="A62" s="29">
        <v>61</v>
      </c>
      <c r="B62" s="16"/>
      <c r="C62" s="31" t="s">
        <v>190</v>
      </c>
      <c r="D62" s="26" t="s">
        <v>56</v>
      </c>
      <c r="E62" s="26" t="s">
        <v>57</v>
      </c>
      <c r="F62" s="17" t="str">
        <f t="shared" si="0"/>
        <v>Kurtis, BRENT</v>
      </c>
      <c r="G62" s="42" t="s">
        <v>319</v>
      </c>
      <c r="H62" s="18">
        <v>25741</v>
      </c>
      <c r="I62" t="s">
        <v>320</v>
      </c>
    </row>
    <row r="63" spans="1:9">
      <c r="A63" s="29">
        <v>62</v>
      </c>
      <c r="B63" s="16"/>
      <c r="C63" s="31" t="s">
        <v>190</v>
      </c>
      <c r="D63" s="26" t="s">
        <v>176</v>
      </c>
      <c r="E63" s="26" t="s">
        <v>173</v>
      </c>
      <c r="F63" s="17" t="str">
        <f t="shared" si="0"/>
        <v>Callum, O'SULLIVAN</v>
      </c>
      <c r="G63" s="42" t="s">
        <v>320</v>
      </c>
      <c r="H63" s="18">
        <v>32128</v>
      </c>
      <c r="I63" t="s">
        <v>320</v>
      </c>
    </row>
    <row r="64" spans="1:9">
      <c r="A64" s="29">
        <v>63</v>
      </c>
      <c r="B64" s="16"/>
      <c r="C64" s="31" t="s">
        <v>190</v>
      </c>
      <c r="D64" s="26" t="s">
        <v>23</v>
      </c>
      <c r="E64" s="26" t="s">
        <v>68</v>
      </c>
      <c r="F64" s="17" t="str">
        <f t="shared" si="0"/>
        <v>Nathan, WHITE</v>
      </c>
      <c r="G64" s="42" t="s">
        <v>319</v>
      </c>
      <c r="H64" s="18">
        <v>29004</v>
      </c>
      <c r="I64" t="s">
        <v>320</v>
      </c>
    </row>
    <row r="65" spans="1:9">
      <c r="A65" s="29">
        <v>64</v>
      </c>
      <c r="B65" s="16"/>
      <c r="C65" s="31" t="s">
        <v>190</v>
      </c>
      <c r="D65" s="26" t="s">
        <v>169</v>
      </c>
      <c r="E65" s="26" t="s">
        <v>170</v>
      </c>
      <c r="F65" s="17" t="str">
        <f t="shared" si="0"/>
        <v>Dugald, MACARTHUR</v>
      </c>
      <c r="G65" s="42" t="s">
        <v>319</v>
      </c>
      <c r="H65" s="18">
        <v>26885</v>
      </c>
      <c r="I65" t="s">
        <v>320</v>
      </c>
    </row>
    <row r="66" spans="1:9">
      <c r="A66" s="29">
        <v>65</v>
      </c>
      <c r="B66" s="16"/>
      <c r="C66" s="31" t="s">
        <v>190</v>
      </c>
      <c r="D66" s="26" t="s">
        <v>23</v>
      </c>
      <c r="E66" s="26" t="s">
        <v>14</v>
      </c>
      <c r="F66" s="17" t="str">
        <f t="shared" si="0"/>
        <v>Adam, WHITE</v>
      </c>
      <c r="G66" s="42" t="s">
        <v>319</v>
      </c>
      <c r="H66" s="18">
        <v>27738</v>
      </c>
      <c r="I66" t="s">
        <v>328</v>
      </c>
    </row>
    <row r="67" spans="1:9">
      <c r="A67" s="29">
        <v>66</v>
      </c>
      <c r="B67" s="16"/>
      <c r="C67" s="31" t="s">
        <v>190</v>
      </c>
      <c r="D67" s="26" t="s">
        <v>82</v>
      </c>
      <c r="E67" s="26" t="s">
        <v>12</v>
      </c>
      <c r="F67" s="17" t="str">
        <f t="shared" ref="F67:F131" si="2">CONCATENATE(E67,", ",D67)</f>
        <v>Matt, ZARANSKI</v>
      </c>
      <c r="G67" s="42" t="s">
        <v>320</v>
      </c>
      <c r="H67" s="18">
        <v>30831</v>
      </c>
      <c r="I67" t="s">
        <v>320</v>
      </c>
    </row>
    <row r="68" spans="1:9">
      <c r="A68" s="29">
        <v>67</v>
      </c>
      <c r="B68" s="16"/>
      <c r="C68" s="31" t="s">
        <v>190</v>
      </c>
      <c r="D68" s="26" t="s">
        <v>101</v>
      </c>
      <c r="E68" s="26" t="s">
        <v>102</v>
      </c>
      <c r="F68" s="17" t="str">
        <f t="shared" si="2"/>
        <v>Phil, CAVDARSKI</v>
      </c>
      <c r="G68" s="42" t="s">
        <v>320</v>
      </c>
      <c r="H68" s="18">
        <v>33879</v>
      </c>
      <c r="I68" t="s">
        <v>320</v>
      </c>
    </row>
    <row r="69" spans="1:9">
      <c r="A69" s="29">
        <v>68</v>
      </c>
      <c r="B69" s="16"/>
      <c r="C69" s="31" t="s">
        <v>190</v>
      </c>
      <c r="D69" s="26" t="s">
        <v>10</v>
      </c>
      <c r="E69" s="26" t="s">
        <v>11</v>
      </c>
      <c r="F69" s="17" t="str">
        <f t="shared" si="2"/>
        <v>Hadleigh, MILLIGAN</v>
      </c>
      <c r="G69" s="42" t="s">
        <v>320</v>
      </c>
      <c r="H69" s="18">
        <v>30829</v>
      </c>
      <c r="I69" t="s">
        <v>320</v>
      </c>
    </row>
    <row r="70" spans="1:9">
      <c r="A70" s="29">
        <v>69</v>
      </c>
      <c r="B70" s="16"/>
      <c r="C70" s="31" t="s">
        <v>190</v>
      </c>
      <c r="D70" s="26" t="s">
        <v>225</v>
      </c>
      <c r="E70" s="26" t="s">
        <v>34</v>
      </c>
      <c r="F70" s="17" t="str">
        <f t="shared" si="2"/>
        <v>Mitch, NEUMANN</v>
      </c>
      <c r="G70" s="42" t="s">
        <v>320</v>
      </c>
      <c r="H70" s="18">
        <v>34281</v>
      </c>
      <c r="I70" t="s">
        <v>320</v>
      </c>
    </row>
    <row r="71" spans="1:9">
      <c r="A71" s="29">
        <v>70</v>
      </c>
      <c r="B71" s="16"/>
      <c r="C71" s="31" t="s">
        <v>190</v>
      </c>
      <c r="D71" s="26" t="s">
        <v>3</v>
      </c>
      <c r="E71" s="26" t="s">
        <v>281</v>
      </c>
      <c r="F71" s="17" t="str">
        <f t="shared" si="2"/>
        <v>Josh, PRETE</v>
      </c>
      <c r="G71" s="42" t="s">
        <v>320</v>
      </c>
      <c r="H71" s="18">
        <v>33467</v>
      </c>
      <c r="I71" t="s">
        <v>320</v>
      </c>
    </row>
    <row r="72" spans="1:9">
      <c r="A72" s="25">
        <v>71</v>
      </c>
      <c r="B72" s="16"/>
      <c r="C72" s="32" t="s">
        <v>93</v>
      </c>
      <c r="D72" s="26" t="s">
        <v>22</v>
      </c>
      <c r="E72" s="26" t="s">
        <v>8</v>
      </c>
      <c r="F72" s="17" t="str">
        <f t="shared" si="2"/>
        <v>Ben, COOK</v>
      </c>
      <c r="G72" s="42" t="s">
        <v>318</v>
      </c>
      <c r="H72" s="18">
        <v>34474</v>
      </c>
      <c r="I72" t="s">
        <v>318</v>
      </c>
    </row>
    <row r="73" spans="1:9">
      <c r="A73" s="25">
        <v>72</v>
      </c>
      <c r="B73" s="16"/>
      <c r="C73" s="32" t="s">
        <v>93</v>
      </c>
      <c r="D73" s="26" t="s">
        <v>63</v>
      </c>
      <c r="E73" s="26" t="s">
        <v>15</v>
      </c>
      <c r="F73" s="17" t="str">
        <f t="shared" si="2"/>
        <v>Andrew, MACFARLANE</v>
      </c>
      <c r="G73" s="42" t="s">
        <v>320</v>
      </c>
      <c r="H73" s="18">
        <v>31889</v>
      </c>
      <c r="I73" t="s">
        <v>320</v>
      </c>
    </row>
    <row r="74" spans="1:9">
      <c r="A74" s="25">
        <v>73</v>
      </c>
      <c r="B74" s="16"/>
      <c r="C74" s="32" t="s">
        <v>93</v>
      </c>
      <c r="D74" s="26" t="s">
        <v>226</v>
      </c>
      <c r="E74" s="26" t="s">
        <v>282</v>
      </c>
      <c r="F74" s="17" t="str">
        <f t="shared" si="2"/>
        <v>Manolo, ZANELLA</v>
      </c>
      <c r="G74" s="42" t="s">
        <v>320</v>
      </c>
      <c r="H74" s="18">
        <v>30673</v>
      </c>
      <c r="I74" t="s">
        <v>320</v>
      </c>
    </row>
    <row r="75" spans="1:9">
      <c r="A75" s="25">
        <v>74</v>
      </c>
      <c r="B75" s="16"/>
      <c r="C75" s="32" t="s">
        <v>93</v>
      </c>
      <c r="D75" s="26" t="s">
        <v>64</v>
      </c>
      <c r="E75" s="26" t="s">
        <v>51</v>
      </c>
      <c r="F75" s="17" t="str">
        <f t="shared" si="2"/>
        <v>Chris, MYATT</v>
      </c>
      <c r="G75" s="42" t="s">
        <v>320</v>
      </c>
      <c r="H75" s="18">
        <v>30422</v>
      </c>
      <c r="I75" t="s">
        <v>320</v>
      </c>
    </row>
    <row r="76" spans="1:9">
      <c r="A76" s="25">
        <v>75</v>
      </c>
      <c r="B76" s="16"/>
      <c r="C76" s="32" t="s">
        <v>93</v>
      </c>
      <c r="D76" s="26" t="s">
        <v>100</v>
      </c>
      <c r="E76" s="26" t="s">
        <v>20</v>
      </c>
      <c r="F76" s="17" t="str">
        <f t="shared" si="2"/>
        <v>Ryan, MORGAN</v>
      </c>
      <c r="G76" s="42" t="s">
        <v>320</v>
      </c>
      <c r="H76" s="18">
        <v>29749</v>
      </c>
      <c r="I76" t="s">
        <v>320</v>
      </c>
    </row>
    <row r="77" spans="1:9">
      <c r="A77" s="25">
        <v>76</v>
      </c>
      <c r="B77" s="16"/>
      <c r="C77" s="32" t="s">
        <v>93</v>
      </c>
      <c r="D77" s="26" t="s">
        <v>50</v>
      </c>
      <c r="E77" s="26" t="s">
        <v>78</v>
      </c>
      <c r="F77" s="17" t="str">
        <f t="shared" si="2"/>
        <v>Graeme, ROSE</v>
      </c>
      <c r="G77" s="42" t="s">
        <v>319</v>
      </c>
      <c r="H77" s="18">
        <v>28952</v>
      </c>
      <c r="I77" t="s">
        <v>320</v>
      </c>
    </row>
    <row r="78" spans="1:9">
      <c r="A78" s="25">
        <v>77</v>
      </c>
      <c r="B78" s="16"/>
      <c r="C78" s="32" t="s">
        <v>93</v>
      </c>
      <c r="D78" s="26" t="s">
        <v>33</v>
      </c>
      <c r="E78" s="26" t="s">
        <v>34</v>
      </c>
      <c r="F78" s="17" t="str">
        <f t="shared" si="2"/>
        <v>Mitch, SUTTON</v>
      </c>
      <c r="G78" s="42" t="s">
        <v>319</v>
      </c>
      <c r="H78" s="18">
        <v>35204</v>
      </c>
      <c r="I78" t="s">
        <v>318</v>
      </c>
    </row>
    <row r="79" spans="1:9">
      <c r="A79" s="25">
        <v>78</v>
      </c>
      <c r="B79" s="16"/>
      <c r="C79" s="32" t="s">
        <v>93</v>
      </c>
      <c r="D79" s="26" t="s">
        <v>178</v>
      </c>
      <c r="E79" s="26" t="s">
        <v>32</v>
      </c>
      <c r="F79" s="17" t="str">
        <f t="shared" si="2"/>
        <v>Luke, VAN MAANENBERG</v>
      </c>
      <c r="G79" s="42" t="s">
        <v>320</v>
      </c>
      <c r="H79" s="18">
        <v>31111</v>
      </c>
      <c r="I79" t="s">
        <v>320</v>
      </c>
    </row>
    <row r="80" spans="1:9">
      <c r="A80" s="25">
        <v>79</v>
      </c>
      <c r="B80" s="16"/>
      <c r="C80" s="32" t="s">
        <v>93</v>
      </c>
      <c r="D80" s="35" t="s">
        <v>227</v>
      </c>
      <c r="E80" s="35" t="s">
        <v>31</v>
      </c>
      <c r="F80" s="17" t="str">
        <f t="shared" si="2"/>
        <v>Brad, FOX</v>
      </c>
      <c r="G80" s="42" t="s">
        <v>320</v>
      </c>
      <c r="H80" s="18">
        <v>33793</v>
      </c>
      <c r="I80" t="s">
        <v>320</v>
      </c>
    </row>
    <row r="81" spans="1:9">
      <c r="A81" s="25">
        <v>80</v>
      </c>
      <c r="B81" s="16"/>
      <c r="C81" s="32" t="s">
        <v>93</v>
      </c>
      <c r="D81" s="35" t="s">
        <v>16</v>
      </c>
      <c r="E81" s="35" t="s">
        <v>379</v>
      </c>
      <c r="F81" s="17" t="str">
        <f t="shared" si="2"/>
        <v>Robert, WEST</v>
      </c>
      <c r="G81" s="42" t="s">
        <v>320</v>
      </c>
      <c r="H81" s="18"/>
    </row>
    <row r="82" spans="1:9">
      <c r="A82" s="29">
        <v>81</v>
      </c>
      <c r="B82" s="16"/>
      <c r="C82" s="31" t="s">
        <v>191</v>
      </c>
      <c r="D82" s="26" t="s">
        <v>228</v>
      </c>
      <c r="E82" s="26" t="s">
        <v>12</v>
      </c>
      <c r="F82" s="17" t="str">
        <f t="shared" si="2"/>
        <v>Matt, RYAN</v>
      </c>
      <c r="G82" s="42" t="s">
        <v>319</v>
      </c>
      <c r="H82" s="18">
        <v>26155</v>
      </c>
      <c r="I82" t="s">
        <v>329</v>
      </c>
    </row>
    <row r="83" spans="1:9">
      <c r="A83" s="29">
        <v>82</v>
      </c>
      <c r="B83" s="16"/>
      <c r="C83" s="31" t="s">
        <v>191</v>
      </c>
      <c r="D83" s="26" t="s">
        <v>229</v>
      </c>
      <c r="E83" s="26" t="s">
        <v>90</v>
      </c>
      <c r="F83" s="17" t="str">
        <f t="shared" si="2"/>
        <v>Stuart, WILKINS</v>
      </c>
      <c r="G83" s="42" t="s">
        <v>319</v>
      </c>
      <c r="H83" s="18">
        <v>24167</v>
      </c>
      <c r="I83" t="s">
        <v>329</v>
      </c>
    </row>
    <row r="84" spans="1:9">
      <c r="A84" s="29">
        <v>83</v>
      </c>
      <c r="B84" s="16"/>
      <c r="C84" s="31" t="s">
        <v>191</v>
      </c>
      <c r="D84" s="26" t="s">
        <v>230</v>
      </c>
      <c r="E84" s="26" t="s">
        <v>283</v>
      </c>
      <c r="F84" s="17" t="str">
        <f t="shared" si="2"/>
        <v>Simon, MEYER</v>
      </c>
      <c r="G84" s="42" t="s">
        <v>319</v>
      </c>
      <c r="H84" s="18">
        <v>24969</v>
      </c>
      <c r="I84" t="s">
        <v>329</v>
      </c>
    </row>
    <row r="85" spans="1:9">
      <c r="A85" s="29">
        <v>84</v>
      </c>
      <c r="B85" s="16"/>
      <c r="C85" s="31" t="s">
        <v>191</v>
      </c>
      <c r="D85" s="26" t="s">
        <v>231</v>
      </c>
      <c r="E85" s="26" t="s">
        <v>284</v>
      </c>
      <c r="F85" s="17" t="str">
        <f t="shared" si="2"/>
        <v>Jamie, GAVIGLIO</v>
      </c>
      <c r="G85" s="42" t="s">
        <v>319</v>
      </c>
      <c r="H85" s="18">
        <v>26435</v>
      </c>
      <c r="I85" t="s">
        <v>330</v>
      </c>
    </row>
    <row r="86" spans="1:9">
      <c r="A86" s="29">
        <v>85</v>
      </c>
      <c r="B86" s="16"/>
      <c r="C86" s="31" t="s">
        <v>191</v>
      </c>
      <c r="D86" s="26" t="s">
        <v>232</v>
      </c>
      <c r="E86" s="26" t="s">
        <v>15</v>
      </c>
      <c r="F86" s="17" t="str">
        <f t="shared" si="2"/>
        <v>Andrew, MCCONNELL</v>
      </c>
      <c r="G86" s="42" t="s">
        <v>319</v>
      </c>
      <c r="H86" s="18">
        <v>26000</v>
      </c>
      <c r="I86" t="s">
        <v>329</v>
      </c>
    </row>
    <row r="87" spans="1:9">
      <c r="A87" s="29">
        <v>86</v>
      </c>
      <c r="B87" s="16"/>
      <c r="C87" s="31" t="s">
        <v>191</v>
      </c>
      <c r="D87" s="26" t="s">
        <v>233</v>
      </c>
      <c r="E87" s="26" t="s">
        <v>285</v>
      </c>
      <c r="F87" s="17" t="str">
        <f t="shared" si="2"/>
        <v>Brenden, SMYTH</v>
      </c>
      <c r="G87" s="42" t="s">
        <v>319</v>
      </c>
      <c r="H87" s="18">
        <v>28037</v>
      </c>
      <c r="I87" t="s">
        <v>329</v>
      </c>
    </row>
    <row r="88" spans="1:9">
      <c r="A88" s="29">
        <v>87</v>
      </c>
      <c r="B88" s="16"/>
      <c r="C88" s="31" t="s">
        <v>191</v>
      </c>
      <c r="D88" s="26" t="s">
        <v>234</v>
      </c>
      <c r="E88" s="26" t="s">
        <v>286</v>
      </c>
      <c r="F88" s="17" t="str">
        <f t="shared" si="2"/>
        <v>Clinton, BAIN</v>
      </c>
      <c r="G88" s="42" t="s">
        <v>319</v>
      </c>
      <c r="H88" s="18">
        <v>29176</v>
      </c>
      <c r="I88" t="s">
        <v>329</v>
      </c>
    </row>
    <row r="89" spans="1:9">
      <c r="A89" s="29">
        <v>88</v>
      </c>
      <c r="B89" s="16"/>
      <c r="C89" s="31" t="s">
        <v>191</v>
      </c>
      <c r="D89" s="36" t="s">
        <v>235</v>
      </c>
      <c r="E89" s="36" t="s">
        <v>287</v>
      </c>
      <c r="F89" s="17" t="str">
        <f t="shared" si="2"/>
        <v>Brynley, ABAD</v>
      </c>
      <c r="G89" s="42" t="s">
        <v>319</v>
      </c>
      <c r="H89" s="18">
        <v>26166</v>
      </c>
      <c r="I89" t="s">
        <v>329</v>
      </c>
    </row>
    <row r="90" spans="1:9">
      <c r="A90" s="29">
        <v>89</v>
      </c>
      <c r="B90" s="16"/>
      <c r="C90" s="31" t="s">
        <v>191</v>
      </c>
      <c r="D90" s="36" t="s">
        <v>236</v>
      </c>
      <c r="E90" s="36" t="s">
        <v>182</v>
      </c>
      <c r="F90" s="17" t="str">
        <f t="shared" si="2"/>
        <v>Brett, O'DOHERTY</v>
      </c>
      <c r="G90" s="42" t="s">
        <v>319</v>
      </c>
      <c r="H90" s="18">
        <v>28583</v>
      </c>
      <c r="I90" t="s">
        <v>330</v>
      </c>
    </row>
    <row r="91" spans="1:9">
      <c r="A91" s="29">
        <v>90</v>
      </c>
      <c r="B91" s="16"/>
      <c r="C91" s="31" t="s">
        <v>191</v>
      </c>
      <c r="D91" s="36" t="s">
        <v>237</v>
      </c>
      <c r="E91" s="36" t="s">
        <v>281</v>
      </c>
      <c r="F91" s="17" t="str">
        <f t="shared" si="2"/>
        <v>Josh, ANNELLS</v>
      </c>
      <c r="G91" s="42" t="s">
        <v>319</v>
      </c>
      <c r="H91" s="18">
        <v>27871</v>
      </c>
      <c r="I91" t="s">
        <v>329</v>
      </c>
    </row>
    <row r="92" spans="1:9">
      <c r="A92" s="25">
        <v>91</v>
      </c>
      <c r="B92" s="16"/>
      <c r="C92" s="32" t="s">
        <v>192</v>
      </c>
      <c r="D92" s="26" t="s">
        <v>35</v>
      </c>
      <c r="E92" s="26" t="s">
        <v>36</v>
      </c>
      <c r="F92" s="17" t="str">
        <f t="shared" si="2"/>
        <v>Mark, WATTS</v>
      </c>
      <c r="G92" s="42" t="s">
        <v>319</v>
      </c>
      <c r="H92" s="18">
        <v>28656</v>
      </c>
      <c r="I92" t="s">
        <v>331</v>
      </c>
    </row>
    <row r="93" spans="1:9">
      <c r="A93" s="25">
        <v>92</v>
      </c>
      <c r="B93" s="16"/>
      <c r="C93" s="32" t="s">
        <v>192</v>
      </c>
      <c r="D93" s="26" t="s">
        <v>75</v>
      </c>
      <c r="E93" s="26" t="s">
        <v>76</v>
      </c>
      <c r="F93" s="17" t="str">
        <f t="shared" si="2"/>
        <v>Gary, HOWELL</v>
      </c>
      <c r="G93" s="42" t="s">
        <v>319</v>
      </c>
      <c r="H93" s="18">
        <v>24732</v>
      </c>
      <c r="I93" t="s">
        <v>332</v>
      </c>
    </row>
    <row r="94" spans="1:9">
      <c r="A94" s="25">
        <v>93</v>
      </c>
      <c r="B94" s="16"/>
      <c r="C94" s="32" t="s">
        <v>192</v>
      </c>
      <c r="D94" s="26" t="s">
        <v>53</v>
      </c>
      <c r="E94" s="26" t="s">
        <v>54</v>
      </c>
      <c r="F94" s="17" t="str">
        <f t="shared" si="2"/>
        <v>Attila, KISS</v>
      </c>
      <c r="G94" s="42" t="s">
        <v>319</v>
      </c>
      <c r="H94" s="18">
        <v>25348</v>
      </c>
      <c r="I94" t="s">
        <v>332</v>
      </c>
    </row>
    <row r="95" spans="1:9">
      <c r="A95" s="25">
        <v>94</v>
      </c>
      <c r="B95" s="16"/>
      <c r="C95" s="32" t="s">
        <v>192</v>
      </c>
      <c r="D95" s="26" t="s">
        <v>9</v>
      </c>
      <c r="E95" s="26" t="s">
        <v>36</v>
      </c>
      <c r="F95" s="17" t="str">
        <f t="shared" si="2"/>
        <v>Mark, LASPINA</v>
      </c>
      <c r="G95" s="42" t="s">
        <v>319</v>
      </c>
      <c r="H95" s="18">
        <v>26306</v>
      </c>
      <c r="I95" t="s">
        <v>331</v>
      </c>
    </row>
    <row r="96" spans="1:9">
      <c r="A96" s="25">
        <v>95</v>
      </c>
      <c r="B96" s="16"/>
      <c r="C96" s="32" t="s">
        <v>192</v>
      </c>
      <c r="D96" s="26" t="s">
        <v>119</v>
      </c>
      <c r="E96" s="26" t="s">
        <v>109</v>
      </c>
      <c r="F96" s="17" t="str">
        <f t="shared" si="2"/>
        <v>Paul, ANDREWS</v>
      </c>
      <c r="G96" s="42" t="s">
        <v>319</v>
      </c>
      <c r="H96" s="18">
        <v>25566</v>
      </c>
      <c r="I96" t="s">
        <v>332</v>
      </c>
    </row>
    <row r="97" spans="1:9">
      <c r="A97" s="25">
        <v>96</v>
      </c>
      <c r="B97" s="16"/>
      <c r="C97" s="32" t="s">
        <v>192</v>
      </c>
      <c r="D97" s="26" t="s">
        <v>238</v>
      </c>
      <c r="E97" s="26" t="s">
        <v>288</v>
      </c>
      <c r="F97" s="17" t="str">
        <f t="shared" si="2"/>
        <v>Bryan, CRISPIN</v>
      </c>
      <c r="G97" s="42" t="s">
        <v>319</v>
      </c>
      <c r="H97" s="18">
        <v>25410</v>
      </c>
      <c r="I97" t="s">
        <v>332</v>
      </c>
    </row>
    <row r="98" spans="1:9">
      <c r="A98" s="25">
        <v>97</v>
      </c>
      <c r="B98" s="16"/>
      <c r="C98" s="32" t="s">
        <v>192</v>
      </c>
      <c r="D98" s="26" t="s">
        <v>106</v>
      </c>
      <c r="E98" s="26" t="s">
        <v>27</v>
      </c>
      <c r="F98" s="17" t="str">
        <f t="shared" si="2"/>
        <v>Sam, CHANNELLS</v>
      </c>
      <c r="G98" s="42" t="s">
        <v>318</v>
      </c>
      <c r="H98" s="18">
        <v>34542</v>
      </c>
      <c r="I98" t="s">
        <v>327</v>
      </c>
    </row>
    <row r="99" spans="1:9">
      <c r="A99" s="25">
        <v>98</v>
      </c>
      <c r="B99" s="16"/>
      <c r="C99" s="32" t="s">
        <v>192</v>
      </c>
      <c r="D99" s="45" t="s">
        <v>133</v>
      </c>
      <c r="E99" s="45" t="s">
        <v>296</v>
      </c>
      <c r="F99" s="17" t="str">
        <f t="shared" si="2"/>
        <v>Nicholas, BOOTH</v>
      </c>
      <c r="G99" s="42" t="s">
        <v>320</v>
      </c>
      <c r="H99" s="19"/>
    </row>
    <row r="100" spans="1:9">
      <c r="A100" s="25">
        <v>99</v>
      </c>
      <c r="B100" s="16"/>
      <c r="C100" s="32" t="s">
        <v>192</v>
      </c>
      <c r="D100" s="26" t="s">
        <v>380</v>
      </c>
      <c r="E100" s="26" t="s">
        <v>36</v>
      </c>
      <c r="F100" s="17" t="str">
        <f t="shared" si="2"/>
        <v>Mark, RICHARDSON</v>
      </c>
      <c r="G100" s="42" t="s">
        <v>320</v>
      </c>
      <c r="H100" s="19"/>
    </row>
    <row r="101" spans="1:9">
      <c r="A101" s="25">
        <v>100</v>
      </c>
      <c r="B101" s="16"/>
      <c r="C101" s="32" t="s">
        <v>192</v>
      </c>
      <c r="D101" s="26" t="s">
        <v>381</v>
      </c>
      <c r="E101" s="26" t="s">
        <v>109</v>
      </c>
      <c r="F101" s="17" t="str">
        <f t="shared" si="2"/>
        <v>Paul, WOODWARD</v>
      </c>
      <c r="G101" s="42" t="s">
        <v>320</v>
      </c>
      <c r="H101" s="19"/>
    </row>
    <row r="102" spans="1:9">
      <c r="A102" s="29">
        <v>101</v>
      </c>
      <c r="B102" s="16"/>
      <c r="C102" s="31" t="s">
        <v>337</v>
      </c>
      <c r="D102" s="26" t="s">
        <v>239</v>
      </c>
      <c r="E102" s="26" t="s">
        <v>289</v>
      </c>
      <c r="F102" s="17" t="str">
        <f t="shared" si="2"/>
        <v>Correy, EDMED</v>
      </c>
      <c r="G102" s="42" t="s">
        <v>319</v>
      </c>
      <c r="H102" s="19">
        <v>29258</v>
      </c>
      <c r="I102" t="s">
        <v>320</v>
      </c>
    </row>
    <row r="103" spans="1:9">
      <c r="A103" s="29">
        <v>102</v>
      </c>
      <c r="B103" s="16"/>
      <c r="C103" s="48" t="s">
        <v>337</v>
      </c>
      <c r="D103" s="26" t="s">
        <v>240</v>
      </c>
      <c r="E103" s="26" t="s">
        <v>290</v>
      </c>
      <c r="F103" s="17" t="str">
        <f t="shared" si="2"/>
        <v>Darcy, WHITTAKER</v>
      </c>
      <c r="G103" s="42" t="s">
        <v>318</v>
      </c>
      <c r="H103" s="19">
        <v>36431</v>
      </c>
      <c r="I103" t="s">
        <v>325</v>
      </c>
    </row>
    <row r="104" spans="1:9">
      <c r="A104" s="29">
        <v>103</v>
      </c>
      <c r="B104" s="16"/>
      <c r="C104" s="48" t="s">
        <v>337</v>
      </c>
      <c r="D104" s="26" t="s">
        <v>23</v>
      </c>
      <c r="E104" s="26" t="s">
        <v>291</v>
      </c>
      <c r="F104" s="17" t="str">
        <f t="shared" si="2"/>
        <v>Calan, WHITE</v>
      </c>
      <c r="G104" s="42" t="s">
        <v>318</v>
      </c>
      <c r="H104" s="19">
        <v>36252</v>
      </c>
      <c r="I104" t="s">
        <v>325</v>
      </c>
    </row>
    <row r="105" spans="1:9">
      <c r="A105" s="29">
        <v>104</v>
      </c>
      <c r="B105" s="16"/>
      <c r="C105" s="48" t="s">
        <v>337</v>
      </c>
      <c r="D105" s="26" t="s">
        <v>241</v>
      </c>
      <c r="E105" s="26" t="s">
        <v>30</v>
      </c>
      <c r="F105" s="17" t="str">
        <f t="shared" si="2"/>
        <v>Tom, HODGE</v>
      </c>
      <c r="G105" s="42" t="s">
        <v>318</v>
      </c>
      <c r="H105" s="19"/>
      <c r="I105" t="s">
        <v>325</v>
      </c>
    </row>
    <row r="106" spans="1:9">
      <c r="A106" s="29">
        <v>105</v>
      </c>
      <c r="B106" s="16"/>
      <c r="C106" s="48" t="s">
        <v>337</v>
      </c>
      <c r="D106" s="26" t="s">
        <v>17</v>
      </c>
      <c r="E106" s="26" t="s">
        <v>4</v>
      </c>
      <c r="F106" s="17" t="str">
        <f t="shared" si="2"/>
        <v>Alex, QUIRK</v>
      </c>
      <c r="G106" s="42" t="s">
        <v>320</v>
      </c>
      <c r="H106" s="18">
        <v>34153</v>
      </c>
      <c r="I106" t="s">
        <v>320</v>
      </c>
    </row>
    <row r="107" spans="1:9">
      <c r="A107" s="29">
        <v>106</v>
      </c>
      <c r="B107" s="16"/>
      <c r="C107" s="48" t="s">
        <v>337</v>
      </c>
      <c r="D107" s="26" t="s">
        <v>242</v>
      </c>
      <c r="E107" s="26" t="s">
        <v>292</v>
      </c>
      <c r="F107" s="17" t="str">
        <f t="shared" si="2"/>
        <v>Lachlan, FEARON</v>
      </c>
      <c r="G107" s="42" t="s">
        <v>318</v>
      </c>
      <c r="H107" s="18">
        <v>36434</v>
      </c>
      <c r="I107" t="s">
        <v>325</v>
      </c>
    </row>
    <row r="108" spans="1:9">
      <c r="A108" s="29">
        <v>107</v>
      </c>
      <c r="B108" s="16"/>
      <c r="C108" s="48" t="s">
        <v>337</v>
      </c>
      <c r="D108" s="26" t="s">
        <v>132</v>
      </c>
      <c r="E108" s="26" t="s">
        <v>34</v>
      </c>
      <c r="F108" s="17" t="str">
        <f t="shared" si="2"/>
        <v>Mitch, GALE</v>
      </c>
      <c r="G108" s="42" t="s">
        <v>318</v>
      </c>
      <c r="H108" s="19">
        <v>35949</v>
      </c>
      <c r="I108" t="s">
        <v>325</v>
      </c>
    </row>
    <row r="109" spans="1:9">
      <c r="A109" s="29">
        <v>108</v>
      </c>
      <c r="B109" s="16"/>
      <c r="C109" s="48" t="s">
        <v>337</v>
      </c>
      <c r="D109" s="26" t="s">
        <v>177</v>
      </c>
      <c r="E109" s="26" t="s">
        <v>171</v>
      </c>
      <c r="F109" s="17" t="str">
        <f t="shared" si="2"/>
        <v>Gilbert, GUTOWSKI</v>
      </c>
      <c r="G109" s="42" t="s">
        <v>319</v>
      </c>
      <c r="H109" s="19">
        <v>29240</v>
      </c>
      <c r="I109" t="s">
        <v>320</v>
      </c>
    </row>
    <row r="110" spans="1:9">
      <c r="A110" s="29">
        <v>109</v>
      </c>
      <c r="B110" s="16"/>
      <c r="C110" s="48" t="s">
        <v>337</v>
      </c>
      <c r="D110" s="26" t="s">
        <v>26</v>
      </c>
      <c r="E110" s="26" t="s">
        <v>27</v>
      </c>
      <c r="F110" s="17" t="str">
        <f t="shared" si="2"/>
        <v>Sam, WOOD</v>
      </c>
      <c r="G110" s="42" t="s">
        <v>320</v>
      </c>
      <c r="H110" s="19">
        <v>33784</v>
      </c>
      <c r="I110" t="s">
        <v>318</v>
      </c>
    </row>
    <row r="111" spans="1:9">
      <c r="A111" s="29">
        <v>110</v>
      </c>
      <c r="B111" s="16"/>
      <c r="C111" s="48" t="s">
        <v>337</v>
      </c>
      <c r="D111" s="36" t="s">
        <v>127</v>
      </c>
      <c r="E111" s="36" t="s">
        <v>153</v>
      </c>
      <c r="F111" s="17" t="str">
        <f t="shared" si="2"/>
        <v>Leighton, TAYLOR</v>
      </c>
      <c r="G111" s="42" t="s">
        <v>318</v>
      </c>
      <c r="H111" s="19">
        <v>35815</v>
      </c>
      <c r="I111" t="s">
        <v>325</v>
      </c>
    </row>
    <row r="112" spans="1:9">
      <c r="A112" s="25">
        <v>111</v>
      </c>
      <c r="B112" s="16"/>
      <c r="C112" s="32" t="s">
        <v>193</v>
      </c>
      <c r="D112" s="26" t="s">
        <v>24</v>
      </c>
      <c r="E112" s="26" t="s">
        <v>25</v>
      </c>
      <c r="F112" s="17" t="str">
        <f t="shared" si="2"/>
        <v>David, MELVILLE</v>
      </c>
      <c r="G112" s="42" t="s">
        <v>320</v>
      </c>
      <c r="H112" s="19">
        <v>32108</v>
      </c>
      <c r="I112" t="s">
        <v>320</v>
      </c>
    </row>
    <row r="113" spans="1:9">
      <c r="A113" s="25">
        <v>112</v>
      </c>
      <c r="B113" s="16"/>
      <c r="C113" s="32" t="s">
        <v>193</v>
      </c>
      <c r="D113" s="26" t="s">
        <v>86</v>
      </c>
      <c r="E113" s="26" t="s">
        <v>4</v>
      </c>
      <c r="F113" s="17" t="str">
        <f t="shared" si="2"/>
        <v>Alex, GRUNKE</v>
      </c>
      <c r="G113" s="42" t="s">
        <v>320</v>
      </c>
      <c r="H113" s="19">
        <v>34124</v>
      </c>
      <c r="I113" t="s">
        <v>320</v>
      </c>
    </row>
    <row r="114" spans="1:9">
      <c r="A114" s="25">
        <v>113</v>
      </c>
      <c r="B114" s="16"/>
      <c r="C114" s="32" t="s">
        <v>193</v>
      </c>
      <c r="D114" s="26" t="s">
        <v>243</v>
      </c>
      <c r="E114" s="26" t="s">
        <v>115</v>
      </c>
      <c r="F114" s="17" t="str">
        <f t="shared" si="2"/>
        <v>Kyle, BRIDGEWOOD</v>
      </c>
      <c r="G114" s="42" t="s">
        <v>320</v>
      </c>
      <c r="H114" s="19">
        <v>32562</v>
      </c>
      <c r="I114" t="s">
        <v>320</v>
      </c>
    </row>
    <row r="115" spans="1:9">
      <c r="A115" s="25">
        <v>114</v>
      </c>
      <c r="B115" s="16"/>
      <c r="C115" s="32" t="s">
        <v>193</v>
      </c>
      <c r="D115" s="26" t="s">
        <v>432</v>
      </c>
      <c r="E115" s="26" t="s">
        <v>433</v>
      </c>
      <c r="F115" s="17" t="str">
        <f t="shared" si="2"/>
        <v>Thomas, HUBBARD</v>
      </c>
      <c r="G115" s="42" t="s">
        <v>320</v>
      </c>
      <c r="H115" s="18">
        <v>33157</v>
      </c>
      <c r="I115" t="s">
        <v>320</v>
      </c>
    </row>
    <row r="116" spans="1:9">
      <c r="A116" s="25">
        <v>115</v>
      </c>
      <c r="B116" s="16"/>
      <c r="C116" s="32" t="s">
        <v>193</v>
      </c>
      <c r="D116" s="26" t="s">
        <v>43</v>
      </c>
      <c r="E116" s="26" t="s">
        <v>84</v>
      </c>
      <c r="F116" s="17" t="str">
        <f t="shared" si="2"/>
        <v>Samuel, VOLKERS</v>
      </c>
      <c r="G116" s="42" t="s">
        <v>320</v>
      </c>
      <c r="H116" s="18">
        <v>33798</v>
      </c>
      <c r="I116" t="s">
        <v>320</v>
      </c>
    </row>
    <row r="117" spans="1:9">
      <c r="A117" s="25">
        <v>116</v>
      </c>
      <c r="B117" s="16"/>
      <c r="C117" s="32" t="s">
        <v>193</v>
      </c>
      <c r="D117" s="26" t="s">
        <v>46</v>
      </c>
      <c r="E117" s="26" t="s">
        <v>6</v>
      </c>
      <c r="F117" s="17" t="str">
        <f t="shared" si="2"/>
        <v>Dylan, NEWBERY</v>
      </c>
      <c r="G117" s="42" t="s">
        <v>318</v>
      </c>
      <c r="H117" s="18">
        <v>34403</v>
      </c>
      <c r="I117" t="s">
        <v>318</v>
      </c>
    </row>
    <row r="118" spans="1:9">
      <c r="A118" s="25">
        <v>117</v>
      </c>
      <c r="B118" s="16"/>
      <c r="C118" s="32" t="s">
        <v>193</v>
      </c>
      <c r="D118" s="26" t="s">
        <v>113</v>
      </c>
      <c r="E118" s="26" t="s">
        <v>90</v>
      </c>
      <c r="F118" s="17" t="str">
        <f t="shared" si="2"/>
        <v>Stuart, COWIN</v>
      </c>
      <c r="G118" s="42" t="s">
        <v>319</v>
      </c>
      <c r="H118" s="18">
        <v>25865</v>
      </c>
      <c r="I118" t="s">
        <v>320</v>
      </c>
    </row>
    <row r="119" spans="1:9">
      <c r="A119" s="25">
        <v>118</v>
      </c>
      <c r="B119" s="16"/>
      <c r="C119" s="32" t="s">
        <v>193</v>
      </c>
      <c r="D119" s="46" t="s">
        <v>166</v>
      </c>
      <c r="E119" s="47" t="s">
        <v>165</v>
      </c>
      <c r="F119" s="17" t="str">
        <f t="shared" si="2"/>
        <v>Saxon, IRVINE</v>
      </c>
      <c r="G119" s="42" t="s">
        <v>320</v>
      </c>
      <c r="H119" s="18">
        <v>31751</v>
      </c>
      <c r="I119" t="s">
        <v>320</v>
      </c>
    </row>
    <row r="120" spans="1:9">
      <c r="A120" s="25">
        <v>119</v>
      </c>
      <c r="B120" s="16"/>
      <c r="C120" s="32" t="s">
        <v>193</v>
      </c>
      <c r="D120" s="35" t="s">
        <v>42</v>
      </c>
      <c r="E120" s="35" t="s">
        <v>20</v>
      </c>
      <c r="F120" s="17" t="str">
        <f t="shared" si="2"/>
        <v>Ryan, THOMAS</v>
      </c>
      <c r="G120" s="42" t="s">
        <v>318</v>
      </c>
      <c r="H120" s="18">
        <v>34732</v>
      </c>
      <c r="I120" t="s">
        <v>318</v>
      </c>
    </row>
    <row r="121" spans="1:9">
      <c r="A121" s="25">
        <v>120</v>
      </c>
      <c r="B121" s="16"/>
      <c r="C121" s="32" t="s">
        <v>193</v>
      </c>
      <c r="D121" s="35" t="s">
        <v>244</v>
      </c>
      <c r="E121" s="35" t="s">
        <v>8</v>
      </c>
      <c r="F121" s="17" t="str">
        <f t="shared" si="2"/>
        <v>Ben, FOSTER</v>
      </c>
      <c r="G121" s="42" t="s">
        <v>320</v>
      </c>
      <c r="H121" s="18">
        <v>30821</v>
      </c>
      <c r="I121" t="s">
        <v>328</v>
      </c>
    </row>
    <row r="122" spans="1:9">
      <c r="A122" s="29">
        <v>121</v>
      </c>
      <c r="B122" s="16"/>
      <c r="C122" s="31" t="s">
        <v>194</v>
      </c>
      <c r="D122" s="26" t="s">
        <v>131</v>
      </c>
      <c r="E122" s="26" t="s">
        <v>38</v>
      </c>
      <c r="F122" s="17" t="str">
        <f t="shared" si="2"/>
        <v>Sean, TRAINOR</v>
      </c>
      <c r="G122" s="42" t="s">
        <v>320</v>
      </c>
      <c r="H122" s="18">
        <v>32590</v>
      </c>
      <c r="I122" t="s">
        <v>327</v>
      </c>
    </row>
    <row r="123" spans="1:9">
      <c r="A123" s="29">
        <v>122</v>
      </c>
      <c r="B123" s="16"/>
      <c r="C123" s="31" t="s">
        <v>194</v>
      </c>
      <c r="D123" s="26" t="s">
        <v>122</v>
      </c>
      <c r="E123" s="26" t="s">
        <v>20</v>
      </c>
      <c r="F123" s="17" t="str">
        <f t="shared" si="2"/>
        <v>Ryan, MACNICOL</v>
      </c>
      <c r="G123" s="42" t="s">
        <v>318</v>
      </c>
      <c r="H123" s="18">
        <v>35832</v>
      </c>
      <c r="I123" t="s">
        <v>326</v>
      </c>
    </row>
    <row r="124" spans="1:9">
      <c r="A124" s="29">
        <v>123</v>
      </c>
      <c r="B124" s="16"/>
      <c r="C124" s="31" t="s">
        <v>194</v>
      </c>
      <c r="D124" s="26" t="s">
        <v>245</v>
      </c>
      <c r="E124" s="26" t="s">
        <v>293</v>
      </c>
      <c r="F124" s="17" t="str">
        <f t="shared" si="2"/>
        <v>Jason, PORTER</v>
      </c>
      <c r="G124" s="42" t="s">
        <v>319</v>
      </c>
      <c r="H124" s="18">
        <v>29268</v>
      </c>
      <c r="I124" t="s">
        <v>326</v>
      </c>
    </row>
    <row r="125" spans="1:9">
      <c r="A125" s="29">
        <v>124</v>
      </c>
      <c r="B125" s="16"/>
      <c r="C125" s="31" t="s">
        <v>194</v>
      </c>
      <c r="D125" s="26" t="s">
        <v>111</v>
      </c>
      <c r="E125" s="26" t="s">
        <v>112</v>
      </c>
      <c r="F125" s="17" t="str">
        <f t="shared" si="2"/>
        <v>Steve, MULLINS</v>
      </c>
      <c r="G125" s="42" t="s">
        <v>319</v>
      </c>
      <c r="H125" s="18">
        <v>24715</v>
      </c>
      <c r="I125" t="s">
        <v>326</v>
      </c>
    </row>
    <row r="126" spans="1:9">
      <c r="A126" s="29">
        <v>125</v>
      </c>
      <c r="B126" s="16"/>
      <c r="C126" s="31" t="s">
        <v>194</v>
      </c>
      <c r="D126" s="26" t="s">
        <v>110</v>
      </c>
      <c r="E126" s="26" t="s">
        <v>32</v>
      </c>
      <c r="F126" s="17" t="str">
        <f t="shared" si="2"/>
        <v>Luke, CUNNINGHAM</v>
      </c>
      <c r="G126" s="42" t="s">
        <v>320</v>
      </c>
      <c r="H126" s="18">
        <v>30565</v>
      </c>
      <c r="I126" t="s">
        <v>327</v>
      </c>
    </row>
    <row r="127" spans="1:9">
      <c r="A127" s="29">
        <v>126</v>
      </c>
      <c r="B127" s="16"/>
      <c r="C127" s="31" t="s">
        <v>194</v>
      </c>
      <c r="D127" s="26" t="s">
        <v>180</v>
      </c>
      <c r="E127" s="26" t="s">
        <v>179</v>
      </c>
      <c r="F127" s="17" t="str">
        <f t="shared" si="2"/>
        <v>Henry, LEEF</v>
      </c>
      <c r="G127" s="42" t="s">
        <v>318</v>
      </c>
      <c r="H127" s="18">
        <v>34740</v>
      </c>
      <c r="I127" t="s">
        <v>327</v>
      </c>
    </row>
    <row r="128" spans="1:9">
      <c r="A128" s="29">
        <v>127</v>
      </c>
      <c r="B128" s="16"/>
      <c r="C128" s="31" t="s">
        <v>194</v>
      </c>
      <c r="D128" s="26" t="s">
        <v>246</v>
      </c>
      <c r="E128" s="26" t="s">
        <v>294</v>
      </c>
      <c r="F128" s="17" t="str">
        <f t="shared" si="2"/>
        <v>Aidan, KAMPERS</v>
      </c>
      <c r="G128" s="42" t="s">
        <v>318</v>
      </c>
      <c r="H128" s="18">
        <v>35747</v>
      </c>
      <c r="I128" t="s">
        <v>318</v>
      </c>
    </row>
    <row r="129" spans="1:9">
      <c r="A129" s="29">
        <v>128</v>
      </c>
      <c r="B129" s="16"/>
      <c r="C129" s="31" t="s">
        <v>194</v>
      </c>
      <c r="D129" s="26" t="s">
        <v>129</v>
      </c>
      <c r="E129" s="26" t="s">
        <v>130</v>
      </c>
      <c r="F129" s="17" t="str">
        <f t="shared" si="2"/>
        <v>Joris, VAN DER TANG</v>
      </c>
      <c r="G129" s="42" t="s">
        <v>319</v>
      </c>
      <c r="H129" s="18">
        <v>29015</v>
      </c>
      <c r="I129" t="s">
        <v>326</v>
      </c>
    </row>
    <row r="130" spans="1:9">
      <c r="A130" s="29">
        <v>129</v>
      </c>
      <c r="B130" s="16"/>
      <c r="C130" s="31" t="s">
        <v>194</v>
      </c>
      <c r="D130" s="26" t="s">
        <v>156</v>
      </c>
      <c r="E130" s="26" t="s">
        <v>52</v>
      </c>
      <c r="F130" s="17" t="str">
        <f t="shared" si="2"/>
        <v>Stephen, RASHLEIGH</v>
      </c>
      <c r="G130" s="42" t="s">
        <v>320</v>
      </c>
      <c r="H130" s="18">
        <v>32433</v>
      </c>
      <c r="I130" t="s">
        <v>326</v>
      </c>
    </row>
    <row r="131" spans="1:9">
      <c r="A131" s="29">
        <v>130</v>
      </c>
      <c r="B131" s="16"/>
      <c r="C131" s="31" t="s">
        <v>194</v>
      </c>
      <c r="D131" s="26" t="s">
        <v>154</v>
      </c>
      <c r="E131" s="26" t="s">
        <v>155</v>
      </c>
      <c r="F131" s="17" t="str">
        <f t="shared" si="2"/>
        <v>Shannon, SAXBY</v>
      </c>
      <c r="G131" s="42" t="s">
        <v>320</v>
      </c>
      <c r="H131" s="18">
        <v>32238</v>
      </c>
      <c r="I131" t="s">
        <v>326</v>
      </c>
    </row>
    <row r="132" spans="1:9">
      <c r="A132" s="25">
        <v>131</v>
      </c>
      <c r="B132" s="16"/>
      <c r="C132" s="32" t="s">
        <v>195</v>
      </c>
      <c r="D132" s="26" t="s">
        <v>79</v>
      </c>
      <c r="E132" s="26" t="s">
        <v>80</v>
      </c>
      <c r="F132" s="17" t="str">
        <f t="shared" ref="F132:F199" si="3">CONCATENATE(E132,", ",D132)</f>
        <v>Ian, JOHNSTON</v>
      </c>
      <c r="G132" s="42" t="s">
        <v>319</v>
      </c>
      <c r="H132" s="18">
        <v>26426</v>
      </c>
      <c r="I132" t="s">
        <v>333</v>
      </c>
    </row>
    <row r="133" spans="1:9">
      <c r="A133" s="25">
        <v>132</v>
      </c>
      <c r="B133" s="16"/>
      <c r="C133" s="32" t="s">
        <v>195</v>
      </c>
      <c r="D133" s="26" t="s">
        <v>107</v>
      </c>
      <c r="E133" s="26" t="s">
        <v>37</v>
      </c>
      <c r="F133" s="17" t="str">
        <f t="shared" si="3"/>
        <v>Michael, BETTANY</v>
      </c>
      <c r="G133" s="42" t="s">
        <v>320</v>
      </c>
      <c r="H133" s="18">
        <v>31377</v>
      </c>
      <c r="I133" t="s">
        <v>334</v>
      </c>
    </row>
    <row r="134" spans="1:9">
      <c r="A134" s="25">
        <v>133</v>
      </c>
      <c r="B134" s="16"/>
      <c r="C134" s="32" t="s">
        <v>195</v>
      </c>
      <c r="D134" s="26" t="s">
        <v>247</v>
      </c>
      <c r="E134" s="26" t="s">
        <v>41</v>
      </c>
      <c r="F134" s="17" t="str">
        <f t="shared" si="3"/>
        <v>Richard, BROWNHILL</v>
      </c>
      <c r="G134" s="42" t="s">
        <v>319</v>
      </c>
      <c r="H134" s="18">
        <v>29343</v>
      </c>
      <c r="I134" t="s">
        <v>335</v>
      </c>
    </row>
    <row r="135" spans="1:9">
      <c r="A135" s="25">
        <v>134</v>
      </c>
      <c r="B135" s="16"/>
      <c r="C135" s="32" t="s">
        <v>195</v>
      </c>
      <c r="D135" s="26" t="s">
        <v>248</v>
      </c>
      <c r="E135" s="26" t="s">
        <v>295</v>
      </c>
      <c r="F135" s="17" t="str">
        <f t="shared" si="3"/>
        <v>Alan, JONES</v>
      </c>
      <c r="G135" s="42" t="s">
        <v>319</v>
      </c>
      <c r="H135" s="18">
        <v>28111</v>
      </c>
      <c r="I135" t="s">
        <v>333</v>
      </c>
    </row>
    <row r="136" spans="1:9">
      <c r="A136" s="25">
        <v>135</v>
      </c>
      <c r="B136" s="16"/>
      <c r="C136" s="32" t="s">
        <v>195</v>
      </c>
      <c r="D136" s="26" t="s">
        <v>249</v>
      </c>
      <c r="E136" s="26" t="s">
        <v>5</v>
      </c>
      <c r="F136" s="17" t="str">
        <f t="shared" si="3"/>
        <v>James, MADIGAN</v>
      </c>
      <c r="G136" s="42" t="s">
        <v>319</v>
      </c>
      <c r="H136" s="18">
        <v>25320</v>
      </c>
      <c r="I136" t="s">
        <v>336</v>
      </c>
    </row>
    <row r="137" spans="1:9">
      <c r="A137" s="25">
        <v>136</v>
      </c>
      <c r="B137" s="16"/>
      <c r="C137" s="32" t="s">
        <v>195</v>
      </c>
      <c r="D137" s="26" t="s">
        <v>250</v>
      </c>
      <c r="E137" s="26" t="s">
        <v>296</v>
      </c>
      <c r="F137" s="17" t="str">
        <f t="shared" si="3"/>
        <v>Nicholas, RIDER</v>
      </c>
      <c r="G137" s="42" t="s">
        <v>320</v>
      </c>
      <c r="H137" s="18">
        <v>33532</v>
      </c>
      <c r="I137" t="s">
        <v>320</v>
      </c>
    </row>
    <row r="138" spans="1:9">
      <c r="A138" s="25">
        <v>137</v>
      </c>
      <c r="B138" s="16"/>
      <c r="C138" s="32" t="s">
        <v>195</v>
      </c>
      <c r="D138" s="36" t="s">
        <v>251</v>
      </c>
      <c r="E138" s="36" t="s">
        <v>297</v>
      </c>
      <c r="F138" s="17" t="str">
        <f t="shared" si="3"/>
        <v>Jarryd, WHITAKER</v>
      </c>
      <c r="G138" s="42" t="s">
        <v>318</v>
      </c>
      <c r="H138" s="18">
        <v>34592</v>
      </c>
      <c r="I138" t="s">
        <v>318</v>
      </c>
    </row>
    <row r="139" spans="1:9">
      <c r="A139" s="25">
        <v>138</v>
      </c>
      <c r="B139" s="16"/>
      <c r="C139" s="32" t="s">
        <v>195</v>
      </c>
      <c r="D139" s="36" t="s">
        <v>252</v>
      </c>
      <c r="E139" s="36" t="s">
        <v>52</v>
      </c>
      <c r="F139" s="17" t="str">
        <f t="shared" si="3"/>
        <v>Stephen, LOWE</v>
      </c>
      <c r="G139" s="42" t="s">
        <v>319</v>
      </c>
      <c r="H139" s="18">
        <v>28150</v>
      </c>
      <c r="I139" t="s">
        <v>335</v>
      </c>
    </row>
    <row r="140" spans="1:9">
      <c r="A140" s="25">
        <v>139</v>
      </c>
      <c r="B140" s="16"/>
      <c r="C140" s="32" t="s">
        <v>195</v>
      </c>
      <c r="D140" s="35" t="s">
        <v>253</v>
      </c>
      <c r="E140" s="36" t="s">
        <v>298</v>
      </c>
      <c r="F140" s="17" t="str">
        <f t="shared" si="3"/>
        <v>Barry, MEAD</v>
      </c>
      <c r="G140" s="42" t="s">
        <v>319</v>
      </c>
      <c r="H140" s="18">
        <v>29619</v>
      </c>
      <c r="I140" t="s">
        <v>335</v>
      </c>
    </row>
    <row r="141" spans="1:9" ht="15.75" thickBot="1">
      <c r="A141" s="25">
        <v>140</v>
      </c>
      <c r="B141" s="16"/>
      <c r="C141" s="32" t="s">
        <v>195</v>
      </c>
      <c r="D141" s="90" t="s">
        <v>482</v>
      </c>
      <c r="E141" s="83" t="s">
        <v>483</v>
      </c>
      <c r="F141" s="17" t="str">
        <f t="shared" si="3"/>
        <v>Murray, MCCLYMONT</v>
      </c>
      <c r="G141" s="42" t="s">
        <v>319</v>
      </c>
      <c r="H141" s="18"/>
    </row>
    <row r="142" spans="1:9">
      <c r="A142" s="29">
        <v>141</v>
      </c>
      <c r="B142" s="16"/>
      <c r="C142" s="31" t="s">
        <v>196</v>
      </c>
      <c r="D142" s="26" t="s">
        <v>28</v>
      </c>
      <c r="E142" s="26" t="s">
        <v>299</v>
      </c>
      <c r="F142" s="17" t="str">
        <f t="shared" si="3"/>
        <v>Zac, COLLINS</v>
      </c>
      <c r="G142" s="42" t="s">
        <v>320</v>
      </c>
      <c r="H142" s="18">
        <v>32367</v>
      </c>
      <c r="I142" t="s">
        <v>320</v>
      </c>
    </row>
    <row r="143" spans="1:9">
      <c r="A143" s="29">
        <v>142</v>
      </c>
      <c r="B143" s="16"/>
      <c r="C143" s="31" t="s">
        <v>196</v>
      </c>
      <c r="D143" s="26" t="s">
        <v>92</v>
      </c>
      <c r="E143" s="26" t="s">
        <v>300</v>
      </c>
      <c r="F143" s="17" t="str">
        <f t="shared" si="3"/>
        <v>Benjamin, ALBANY</v>
      </c>
      <c r="G143" s="42" t="s">
        <v>320</v>
      </c>
      <c r="H143" s="18">
        <v>33166</v>
      </c>
      <c r="I143" t="s">
        <v>320</v>
      </c>
    </row>
    <row r="144" spans="1:9">
      <c r="A144" s="29">
        <v>143</v>
      </c>
      <c r="B144" s="16"/>
      <c r="C144" s="31" t="s">
        <v>196</v>
      </c>
      <c r="D144" s="26" t="s">
        <v>44</v>
      </c>
      <c r="E144" s="26" t="s">
        <v>45</v>
      </c>
      <c r="F144" s="17" t="str">
        <f t="shared" si="3"/>
        <v>Lee, MASTERS</v>
      </c>
      <c r="G144" s="42" t="s">
        <v>320</v>
      </c>
      <c r="H144" s="18">
        <v>34102</v>
      </c>
      <c r="I144" t="s">
        <v>320</v>
      </c>
    </row>
    <row r="145" spans="1:9">
      <c r="A145" s="29">
        <v>144</v>
      </c>
      <c r="B145" s="16"/>
      <c r="C145" s="31" t="s">
        <v>196</v>
      </c>
      <c r="D145" s="26" t="s">
        <v>128</v>
      </c>
      <c r="E145" s="26" t="s">
        <v>39</v>
      </c>
      <c r="F145" s="17" t="str">
        <f t="shared" si="3"/>
        <v>Craig, CORE</v>
      </c>
      <c r="G145" s="42" t="s">
        <v>320</v>
      </c>
      <c r="H145" s="18">
        <v>30077</v>
      </c>
      <c r="I145" t="s">
        <v>320</v>
      </c>
    </row>
    <row r="146" spans="1:9">
      <c r="A146" s="29">
        <v>145</v>
      </c>
      <c r="B146" s="16"/>
      <c r="C146" s="31" t="s">
        <v>196</v>
      </c>
      <c r="D146" s="26" t="s">
        <v>254</v>
      </c>
      <c r="E146" s="26" t="s">
        <v>301</v>
      </c>
      <c r="F146" s="17" t="str">
        <f t="shared" si="3"/>
        <v>Gerald, PETERSON</v>
      </c>
      <c r="G146" s="42" t="s">
        <v>320</v>
      </c>
      <c r="H146" s="19">
        <v>31107</v>
      </c>
      <c r="I146" t="s">
        <v>320</v>
      </c>
    </row>
    <row r="147" spans="1:9">
      <c r="A147" s="29">
        <v>146</v>
      </c>
      <c r="B147" s="16"/>
      <c r="C147" s="31" t="s">
        <v>196</v>
      </c>
      <c r="D147" s="36" t="s">
        <v>255</v>
      </c>
      <c r="E147" s="36" t="s">
        <v>302</v>
      </c>
      <c r="F147" s="17" t="str">
        <f t="shared" si="3"/>
        <v>Ales, CLAIRS</v>
      </c>
      <c r="G147" s="42" t="s">
        <v>318</v>
      </c>
      <c r="H147" s="18">
        <v>36181</v>
      </c>
      <c r="I147" t="s">
        <v>325</v>
      </c>
    </row>
    <row r="148" spans="1:9">
      <c r="A148" s="29">
        <v>147</v>
      </c>
      <c r="B148" s="16"/>
      <c r="C148" s="31" t="s">
        <v>196</v>
      </c>
      <c r="D148" s="35" t="s">
        <v>152</v>
      </c>
      <c r="E148" s="36" t="s">
        <v>4</v>
      </c>
      <c r="F148" s="17" t="str">
        <f t="shared" si="3"/>
        <v>Alex, GOUGH</v>
      </c>
      <c r="G148" s="42" t="s">
        <v>320</v>
      </c>
      <c r="H148" s="18">
        <v>34120</v>
      </c>
      <c r="I148" t="s">
        <v>318</v>
      </c>
    </row>
    <row r="149" spans="1:9">
      <c r="A149" s="29">
        <v>148</v>
      </c>
      <c r="B149" s="16"/>
      <c r="C149" s="31" t="s">
        <v>196</v>
      </c>
      <c r="D149" s="35" t="s">
        <v>256</v>
      </c>
      <c r="E149" s="36" t="s">
        <v>89</v>
      </c>
      <c r="F149" s="17" t="str">
        <f t="shared" si="3"/>
        <v>William, GEORGESON</v>
      </c>
      <c r="G149" s="42" t="s">
        <v>318</v>
      </c>
      <c r="H149" s="18">
        <v>34855</v>
      </c>
      <c r="I149" t="s">
        <v>320</v>
      </c>
    </row>
    <row r="150" spans="1:9" ht="15.75">
      <c r="A150" s="29">
        <v>149</v>
      </c>
      <c r="B150" s="16"/>
      <c r="C150" s="31" t="s">
        <v>196</v>
      </c>
      <c r="D150" s="35" t="s">
        <v>65</v>
      </c>
      <c r="E150" s="36" t="s">
        <v>48</v>
      </c>
      <c r="F150" s="17" t="str">
        <f t="shared" si="3"/>
        <v>Joseph, WILLIAMS</v>
      </c>
      <c r="G150" s="42" t="s">
        <v>320</v>
      </c>
      <c r="H150" s="18">
        <v>32476</v>
      </c>
      <c r="I150" s="55" t="s">
        <v>320</v>
      </c>
    </row>
    <row r="151" spans="1:9" s="39" customFormat="1">
      <c r="A151" s="49">
        <v>150</v>
      </c>
      <c r="B151" s="40"/>
      <c r="C151" s="48" t="s">
        <v>196</v>
      </c>
      <c r="D151" s="46" t="s">
        <v>66</v>
      </c>
      <c r="E151" s="47" t="s">
        <v>67</v>
      </c>
      <c r="F151" s="41" t="str">
        <f t="shared" ref="F151:F159" si="4">CONCATENATE(E151,", ",D151)</f>
        <v>Shaun, DOYLE</v>
      </c>
      <c r="G151" s="42" t="s">
        <v>319</v>
      </c>
      <c r="H151" s="44">
        <v>26310</v>
      </c>
      <c r="I151" s="39" t="s">
        <v>320</v>
      </c>
    </row>
    <row r="152" spans="1:9" s="52" customFormat="1" ht="15.75">
      <c r="A152" s="49">
        <v>151</v>
      </c>
      <c r="B152" s="40"/>
      <c r="C152" s="48" t="s">
        <v>197</v>
      </c>
      <c r="D152" s="54" t="s">
        <v>58</v>
      </c>
      <c r="E152" s="47" t="s">
        <v>103</v>
      </c>
      <c r="F152" s="41" t="str">
        <f t="shared" si="4"/>
        <v>Jameson, COSIER</v>
      </c>
      <c r="G152" s="42" t="s">
        <v>318</v>
      </c>
      <c r="H152" s="44">
        <v>35206</v>
      </c>
      <c r="I152" s="54" t="s">
        <v>318</v>
      </c>
    </row>
    <row r="153" spans="1:9" s="52" customFormat="1" ht="15.75">
      <c r="A153" s="49">
        <v>152</v>
      </c>
      <c r="B153" s="40"/>
      <c r="C153" s="48" t="s">
        <v>197</v>
      </c>
      <c r="D153" s="55" t="s">
        <v>60</v>
      </c>
      <c r="E153" s="47" t="s">
        <v>47</v>
      </c>
      <c r="F153" s="41" t="str">
        <f t="shared" si="4"/>
        <v>Jackson, WARDROP</v>
      </c>
      <c r="G153" s="42" t="s">
        <v>320</v>
      </c>
      <c r="H153" s="44">
        <v>33126</v>
      </c>
      <c r="I153" s="55" t="s">
        <v>320</v>
      </c>
    </row>
    <row r="154" spans="1:9" s="52" customFormat="1">
      <c r="A154" s="49">
        <v>153</v>
      </c>
      <c r="B154" s="40"/>
      <c r="C154" s="48" t="s">
        <v>197</v>
      </c>
      <c r="D154" s="46" t="s">
        <v>59</v>
      </c>
      <c r="E154" s="47" t="s">
        <v>88</v>
      </c>
      <c r="F154" s="41" t="str">
        <f t="shared" si="4"/>
        <v>Bradley, SODEN</v>
      </c>
      <c r="G154" s="42" t="s">
        <v>318</v>
      </c>
      <c r="H154" s="44">
        <v>35654</v>
      </c>
      <c r="I154" s="52" t="s">
        <v>318</v>
      </c>
    </row>
    <row r="155" spans="1:9" s="52" customFormat="1">
      <c r="A155" s="49">
        <v>154</v>
      </c>
      <c r="B155" s="40"/>
      <c r="C155" s="32" t="s">
        <v>197</v>
      </c>
      <c r="D155" s="46" t="s">
        <v>183</v>
      </c>
      <c r="E155" s="47" t="s">
        <v>55</v>
      </c>
      <c r="F155" s="41" t="str">
        <f t="shared" si="4"/>
        <v>Mitchell, MAYCOCK</v>
      </c>
      <c r="G155" s="42" t="s">
        <v>318</v>
      </c>
      <c r="H155" s="44">
        <v>34793</v>
      </c>
      <c r="I155" s="52" t="s">
        <v>318</v>
      </c>
    </row>
    <row r="156" spans="1:9" s="52" customFormat="1">
      <c r="A156" s="49">
        <v>155</v>
      </c>
      <c r="B156" s="40"/>
      <c r="C156" s="32" t="s">
        <v>197</v>
      </c>
      <c r="D156" s="46" t="s">
        <v>257</v>
      </c>
      <c r="E156" s="47" t="s">
        <v>303</v>
      </c>
      <c r="F156" s="41" t="str">
        <f t="shared" si="4"/>
        <v>Brendan, COLE</v>
      </c>
      <c r="G156" s="42" t="s">
        <v>320</v>
      </c>
      <c r="H156" s="44">
        <v>33535</v>
      </c>
      <c r="I156" s="52" t="s">
        <v>320</v>
      </c>
    </row>
    <row r="157" spans="1:9" s="52" customFormat="1">
      <c r="A157" s="49">
        <v>156</v>
      </c>
      <c r="B157" s="40"/>
      <c r="C157" s="32" t="s">
        <v>197</v>
      </c>
      <c r="D157" s="46" t="s">
        <v>258</v>
      </c>
      <c r="E157" s="47" t="s">
        <v>27</v>
      </c>
      <c r="F157" s="41" t="str">
        <f t="shared" si="4"/>
        <v>Sam, MOBBERLEY</v>
      </c>
      <c r="G157" s="42" t="s">
        <v>318</v>
      </c>
      <c r="H157" s="44">
        <v>35168</v>
      </c>
      <c r="I157" s="52" t="s">
        <v>318</v>
      </c>
    </row>
    <row r="158" spans="1:9" s="39" customFormat="1">
      <c r="A158" s="49">
        <v>157</v>
      </c>
      <c r="B158" s="40"/>
      <c r="C158" s="48" t="s">
        <v>197</v>
      </c>
      <c r="D158" s="46" t="s">
        <v>85</v>
      </c>
      <c r="E158" s="47" t="s">
        <v>104</v>
      </c>
      <c r="F158" s="41" t="str">
        <f t="shared" si="4"/>
        <v>Aden, DE JAGER</v>
      </c>
      <c r="G158" s="42" t="s">
        <v>320</v>
      </c>
      <c r="H158" s="44">
        <v>32258</v>
      </c>
      <c r="I158" s="39" t="s">
        <v>320</v>
      </c>
    </row>
    <row r="159" spans="1:9" s="39" customFormat="1">
      <c r="A159" s="49">
        <v>158</v>
      </c>
      <c r="B159" s="40"/>
      <c r="C159" s="48" t="s">
        <v>197</v>
      </c>
      <c r="D159" s="46" t="s">
        <v>491</v>
      </c>
      <c r="E159" s="47" t="s">
        <v>304</v>
      </c>
      <c r="F159" s="41" t="str">
        <f t="shared" si="4"/>
        <v>Troy, HERFOSS</v>
      </c>
      <c r="G159" s="42" t="s">
        <v>320</v>
      </c>
      <c r="H159" s="44">
        <v>31812</v>
      </c>
      <c r="I159" s="39" t="s">
        <v>320</v>
      </c>
    </row>
    <row r="160" spans="1:9" s="39" customFormat="1">
      <c r="A160" s="49">
        <v>159</v>
      </c>
      <c r="B160" s="40"/>
      <c r="C160" s="48" t="s">
        <v>197</v>
      </c>
      <c r="D160" s="46" t="s">
        <v>467</v>
      </c>
      <c r="E160" s="47" t="s">
        <v>469</v>
      </c>
      <c r="F160" s="41" t="str">
        <f t="shared" ref="F160:F163" si="5">CONCATENATE(E160,", ",D160)</f>
        <v>Lindsay, LAWRY</v>
      </c>
      <c r="G160" s="42" t="s">
        <v>318</v>
      </c>
      <c r="H160" s="44">
        <v>35884</v>
      </c>
      <c r="I160" s="39" t="s">
        <v>325</v>
      </c>
    </row>
    <row r="161" spans="1:9" s="52" customFormat="1">
      <c r="A161" s="49">
        <v>160</v>
      </c>
      <c r="B161" s="40"/>
      <c r="C161" s="48" t="s">
        <v>197</v>
      </c>
      <c r="D161" s="46" t="s">
        <v>468</v>
      </c>
      <c r="E161" s="47" t="s">
        <v>470</v>
      </c>
      <c r="F161" s="41" t="str">
        <f t="shared" si="5"/>
        <v>Amarni, DRAKE</v>
      </c>
      <c r="G161" s="42" t="s">
        <v>318</v>
      </c>
      <c r="H161" s="44"/>
    </row>
    <row r="162" spans="1:9" s="39" customFormat="1">
      <c r="A162" s="49">
        <v>161</v>
      </c>
      <c r="B162" s="40"/>
      <c r="C162" s="48" t="s">
        <v>198</v>
      </c>
      <c r="D162" s="46" t="s">
        <v>259</v>
      </c>
      <c r="E162" s="47" t="s">
        <v>305</v>
      </c>
      <c r="F162" s="41" t="str">
        <f t="shared" si="5"/>
        <v>Kaden, GROVES</v>
      </c>
      <c r="G162" s="42" t="s">
        <v>318</v>
      </c>
      <c r="H162" s="44">
        <v>36152</v>
      </c>
      <c r="I162" s="39" t="s">
        <v>325</v>
      </c>
    </row>
    <row r="163" spans="1:9" s="39" customFormat="1">
      <c r="A163" s="49">
        <v>162</v>
      </c>
      <c r="B163" s="40"/>
      <c r="C163" s="48" t="s">
        <v>198</v>
      </c>
      <c r="D163" s="46" t="s">
        <v>260</v>
      </c>
      <c r="E163" s="47" t="s">
        <v>83</v>
      </c>
      <c r="F163" s="41" t="str">
        <f t="shared" si="5"/>
        <v>John, FREIBERG</v>
      </c>
      <c r="G163" s="42" t="s">
        <v>319</v>
      </c>
      <c r="H163" s="44">
        <v>29503</v>
      </c>
      <c r="I163" s="39" t="s">
        <v>320</v>
      </c>
    </row>
    <row r="164" spans="1:9">
      <c r="A164" s="30">
        <v>163</v>
      </c>
      <c r="B164" s="16"/>
      <c r="C164" s="31" t="s">
        <v>198</v>
      </c>
      <c r="D164" s="37" t="s">
        <v>261</v>
      </c>
      <c r="E164" s="38" t="s">
        <v>306</v>
      </c>
      <c r="F164" s="17" t="str">
        <f t="shared" si="3"/>
        <v>Connor, REARDON</v>
      </c>
      <c r="G164" s="42" t="s">
        <v>318</v>
      </c>
      <c r="H164" s="18">
        <v>36303</v>
      </c>
      <c r="I164" t="s">
        <v>320</v>
      </c>
    </row>
    <row r="165" spans="1:9">
      <c r="A165" s="10">
        <v>164</v>
      </c>
      <c r="C165" s="10" t="s">
        <v>198</v>
      </c>
      <c r="D165" s="21" t="s">
        <v>262</v>
      </c>
      <c r="E165" s="22" t="s">
        <v>20</v>
      </c>
      <c r="F165" s="41" t="str">
        <f t="shared" si="3"/>
        <v>Ryan, MACANALLY</v>
      </c>
      <c r="G165" s="42" t="s">
        <v>320</v>
      </c>
      <c r="H165" s="20">
        <v>33861</v>
      </c>
      <c r="I165" t="s">
        <v>320</v>
      </c>
    </row>
    <row r="166" spans="1:9">
      <c r="A166" s="10">
        <v>165</v>
      </c>
      <c r="C166" s="10" t="s">
        <v>198</v>
      </c>
      <c r="D166" s="21" t="s">
        <v>19</v>
      </c>
      <c r="E166" s="22" t="s">
        <v>21</v>
      </c>
      <c r="F166" s="41" t="str">
        <f t="shared" si="3"/>
        <v>Daniel, WILSON</v>
      </c>
      <c r="G166" s="42" t="s">
        <v>320</v>
      </c>
      <c r="H166" s="20">
        <v>31201</v>
      </c>
      <c r="I166" t="s">
        <v>320</v>
      </c>
    </row>
    <row r="167" spans="1:9">
      <c r="A167" s="10">
        <v>166</v>
      </c>
      <c r="C167" s="10" t="s">
        <v>198</v>
      </c>
      <c r="D167" s="21" t="s">
        <v>263</v>
      </c>
      <c r="E167" s="22" t="s">
        <v>307</v>
      </c>
      <c r="F167" s="41" t="str">
        <f t="shared" si="3"/>
        <v>Jake, VAN DER VLIET</v>
      </c>
      <c r="G167" s="42" t="s">
        <v>318</v>
      </c>
      <c r="H167" s="20">
        <v>36003</v>
      </c>
      <c r="I167" t="s">
        <v>325</v>
      </c>
    </row>
    <row r="168" spans="1:9">
      <c r="A168" s="10">
        <v>167</v>
      </c>
      <c r="C168" s="10" t="s">
        <v>198</v>
      </c>
      <c r="D168" s="21" t="s">
        <v>264</v>
      </c>
      <c r="E168" s="22" t="s">
        <v>308</v>
      </c>
      <c r="F168" s="41" t="str">
        <f t="shared" si="3"/>
        <v>Malcolm, RUDOLPH</v>
      </c>
      <c r="G168" s="42" t="s">
        <v>320</v>
      </c>
      <c r="H168" s="20">
        <v>32512</v>
      </c>
      <c r="I168" t="s">
        <v>320</v>
      </c>
    </row>
    <row r="169" spans="1:9">
      <c r="A169" s="10">
        <v>168</v>
      </c>
      <c r="C169" s="10" t="s">
        <v>198</v>
      </c>
      <c r="D169" s="21" t="s">
        <v>383</v>
      </c>
      <c r="E169" s="22" t="s">
        <v>382</v>
      </c>
      <c r="F169" s="41" t="str">
        <f t="shared" si="3"/>
        <v>Cameron, LAYTON</v>
      </c>
      <c r="G169" s="42" t="s">
        <v>320</v>
      </c>
      <c r="H169" s="20"/>
    </row>
    <row r="170" spans="1:9">
      <c r="A170" s="10">
        <v>169</v>
      </c>
      <c r="C170" s="10" t="s">
        <v>198</v>
      </c>
      <c r="D170" s="21" t="s">
        <v>384</v>
      </c>
      <c r="E170" s="22" t="s">
        <v>18</v>
      </c>
      <c r="F170" s="41" t="str">
        <f t="shared" si="3"/>
        <v>Matthew, BICKEL</v>
      </c>
      <c r="G170" s="42" t="s">
        <v>320</v>
      </c>
      <c r="H170" s="20"/>
    </row>
    <row r="171" spans="1:9">
      <c r="A171" s="10">
        <v>170</v>
      </c>
      <c r="C171" s="10" t="s">
        <v>198</v>
      </c>
      <c r="D171" s="21" t="s">
        <v>426</v>
      </c>
      <c r="E171" s="22" t="s">
        <v>427</v>
      </c>
      <c r="F171" s="41" t="str">
        <f t="shared" si="3"/>
        <v>Harry, SWEENY</v>
      </c>
      <c r="G171" s="42" t="s">
        <v>445</v>
      </c>
      <c r="H171" s="20"/>
    </row>
    <row r="172" spans="1:9">
      <c r="A172" s="10">
        <v>171</v>
      </c>
      <c r="C172" s="10" t="s">
        <v>199</v>
      </c>
      <c r="D172" s="21" t="s">
        <v>49</v>
      </c>
      <c r="E172" s="22" t="s">
        <v>18</v>
      </c>
      <c r="F172" s="41" t="str">
        <f t="shared" si="3"/>
        <v>Matthew, MURRAY</v>
      </c>
      <c r="G172" s="42" t="s">
        <v>319</v>
      </c>
      <c r="H172" s="20">
        <v>27655</v>
      </c>
      <c r="I172" t="s">
        <v>328</v>
      </c>
    </row>
    <row r="173" spans="1:9">
      <c r="A173" s="10">
        <v>172</v>
      </c>
      <c r="C173" s="10" t="s">
        <v>199</v>
      </c>
      <c r="D173" s="21" t="s">
        <v>265</v>
      </c>
      <c r="E173" s="22" t="s">
        <v>309</v>
      </c>
      <c r="F173" s="41" t="str">
        <f t="shared" si="3"/>
        <v>George, SOUTHGATE</v>
      </c>
      <c r="G173" s="42" t="s">
        <v>320</v>
      </c>
      <c r="H173" s="20">
        <v>30012</v>
      </c>
      <c r="I173" t="s">
        <v>328</v>
      </c>
    </row>
    <row r="174" spans="1:9">
      <c r="A174" s="10">
        <v>173</v>
      </c>
      <c r="C174" s="10" t="s">
        <v>199</v>
      </c>
      <c r="D174" s="21" t="s">
        <v>266</v>
      </c>
      <c r="E174" s="22" t="s">
        <v>36</v>
      </c>
      <c r="F174" s="41" t="str">
        <f t="shared" si="3"/>
        <v>Mark, PIERCE</v>
      </c>
      <c r="G174" s="42" t="s">
        <v>319</v>
      </c>
      <c r="H174" s="20">
        <v>28923</v>
      </c>
      <c r="I174" t="s">
        <v>328</v>
      </c>
    </row>
    <row r="175" spans="1:9">
      <c r="A175" s="10">
        <v>174</v>
      </c>
      <c r="C175" s="10" t="s">
        <v>199</v>
      </c>
      <c r="D175" s="21" t="s">
        <v>228</v>
      </c>
      <c r="E175" s="22" t="s">
        <v>37</v>
      </c>
      <c r="F175" s="41" t="str">
        <f t="shared" si="3"/>
        <v>Michael, RYAN</v>
      </c>
      <c r="G175" s="42" t="s">
        <v>320</v>
      </c>
      <c r="H175" s="20">
        <v>33696</v>
      </c>
      <c r="I175" t="s">
        <v>320</v>
      </c>
    </row>
    <row r="176" spans="1:9">
      <c r="A176" s="10">
        <v>175</v>
      </c>
      <c r="C176" s="10" t="s">
        <v>199</v>
      </c>
      <c r="D176" s="21" t="s">
        <v>267</v>
      </c>
      <c r="E176" s="22" t="s">
        <v>14</v>
      </c>
      <c r="F176" s="41" t="str">
        <f t="shared" si="3"/>
        <v>Adam, GLEGG</v>
      </c>
      <c r="G176" s="42" t="s">
        <v>320</v>
      </c>
      <c r="H176" s="20">
        <v>31953</v>
      </c>
      <c r="I176" t="s">
        <v>320</v>
      </c>
    </row>
    <row r="177" spans="1:9">
      <c r="A177" s="10">
        <v>176</v>
      </c>
      <c r="C177" s="10" t="s">
        <v>199</v>
      </c>
      <c r="D177" s="21" t="s">
        <v>268</v>
      </c>
      <c r="E177" s="22" t="s">
        <v>296</v>
      </c>
      <c r="F177" s="41" t="str">
        <f t="shared" si="3"/>
        <v>Nicholas, JOSEY</v>
      </c>
      <c r="G177" s="42" t="s">
        <v>320</v>
      </c>
      <c r="H177" s="20">
        <v>32385</v>
      </c>
      <c r="I177" t="s">
        <v>320</v>
      </c>
    </row>
    <row r="178" spans="1:9" s="52" customFormat="1">
      <c r="A178" s="10">
        <v>265</v>
      </c>
      <c r="B178" s="10"/>
      <c r="C178" s="10" t="s">
        <v>428</v>
      </c>
      <c r="D178" s="21" t="s">
        <v>87</v>
      </c>
      <c r="E178" s="22" t="s">
        <v>21</v>
      </c>
      <c r="F178" s="41" t="str">
        <f t="shared" si="3"/>
        <v>Daniel, RAE</v>
      </c>
      <c r="G178" s="42"/>
      <c r="H178" s="20"/>
    </row>
    <row r="179" spans="1:9" s="52" customFormat="1">
      <c r="A179" s="10">
        <v>266</v>
      </c>
      <c r="B179" s="10"/>
      <c r="C179" s="10" t="s">
        <v>428</v>
      </c>
      <c r="D179" s="21" t="s">
        <v>429</v>
      </c>
      <c r="E179" s="22" t="s">
        <v>430</v>
      </c>
      <c r="F179" s="41" t="str">
        <f t="shared" si="3"/>
        <v>Maximillian, RHEIN</v>
      </c>
      <c r="G179" s="42"/>
      <c r="H179" s="20"/>
    </row>
    <row r="180" spans="1:9">
      <c r="A180" s="10">
        <v>270</v>
      </c>
      <c r="C180" s="21"/>
      <c r="D180" s="10"/>
      <c r="E180" s="45"/>
      <c r="F180" s="41" t="str">
        <f t="shared" si="3"/>
        <v xml:space="preserve">, </v>
      </c>
      <c r="G180" s="42" t="s">
        <v>339</v>
      </c>
      <c r="H180" s="65"/>
    </row>
    <row r="181" spans="1:9">
      <c r="A181" s="10">
        <v>271</v>
      </c>
      <c r="C181" s="21" t="s">
        <v>392</v>
      </c>
      <c r="D181" s="10" t="s">
        <v>388</v>
      </c>
      <c r="E181" s="45" t="s">
        <v>296</v>
      </c>
      <c r="F181" s="41" t="str">
        <f t="shared" si="3"/>
        <v>Nicholas, MILLER</v>
      </c>
      <c r="G181" s="42" t="s">
        <v>339</v>
      </c>
      <c r="H181" s="65"/>
    </row>
    <row r="182" spans="1:9">
      <c r="A182" s="10">
        <v>272</v>
      </c>
      <c r="C182" s="21" t="s">
        <v>392</v>
      </c>
      <c r="D182" s="10" t="s">
        <v>389</v>
      </c>
      <c r="E182" s="45" t="s">
        <v>385</v>
      </c>
      <c r="F182" s="41" t="str">
        <f t="shared" si="3"/>
        <v>Morgan, SMITH</v>
      </c>
      <c r="G182" s="42" t="s">
        <v>339</v>
      </c>
      <c r="H182" s="65"/>
    </row>
    <row r="183" spans="1:9">
      <c r="A183" s="10">
        <v>273</v>
      </c>
      <c r="C183" s="21" t="s">
        <v>392</v>
      </c>
      <c r="D183" s="10" t="s">
        <v>390</v>
      </c>
      <c r="E183" s="45" t="s">
        <v>386</v>
      </c>
      <c r="F183" s="41" t="str">
        <f t="shared" si="3"/>
        <v>Samwel, EKIRU</v>
      </c>
      <c r="G183" s="42" t="s">
        <v>339</v>
      </c>
      <c r="H183" s="65"/>
    </row>
    <row r="184" spans="1:9">
      <c r="A184" s="10">
        <v>274</v>
      </c>
      <c r="C184" s="21" t="s">
        <v>392</v>
      </c>
      <c r="D184" s="10" t="s">
        <v>391</v>
      </c>
      <c r="E184" s="45" t="s">
        <v>387</v>
      </c>
      <c r="F184" s="41" t="str">
        <f t="shared" si="3"/>
        <v>AYUB, GATHURIMA KINOTI</v>
      </c>
      <c r="G184" s="42" t="s">
        <v>339</v>
      </c>
      <c r="H184" s="65"/>
    </row>
    <row r="185" spans="1:9">
      <c r="A185" s="10">
        <v>275</v>
      </c>
      <c r="C185" s="21"/>
      <c r="D185" s="10"/>
      <c r="E185" s="45"/>
      <c r="F185" s="41" t="str">
        <f t="shared" si="3"/>
        <v xml:space="preserve">, </v>
      </c>
      <c r="G185" s="42" t="s">
        <v>339</v>
      </c>
      <c r="H185" s="65"/>
    </row>
    <row r="186" spans="1:9">
      <c r="A186" s="10">
        <v>280</v>
      </c>
      <c r="C186" s="21" t="s">
        <v>337</v>
      </c>
      <c r="D186" s="10" t="s">
        <v>394</v>
      </c>
      <c r="E186" s="45" t="s">
        <v>25</v>
      </c>
      <c r="F186" s="41" t="str">
        <f t="shared" si="3"/>
        <v>David, EDWARDS</v>
      </c>
      <c r="G186" s="42" t="s">
        <v>320</v>
      </c>
      <c r="H186" s="65"/>
    </row>
    <row r="187" spans="1:9">
      <c r="A187" s="10">
        <v>281</v>
      </c>
      <c r="C187" s="21" t="s">
        <v>337</v>
      </c>
      <c r="D187" s="10" t="s">
        <v>395</v>
      </c>
      <c r="E187" s="45" t="s">
        <v>296</v>
      </c>
      <c r="F187" s="41" t="str">
        <f t="shared" si="3"/>
        <v>Nicholas, WOODS</v>
      </c>
      <c r="G187" s="42" t="s">
        <v>320</v>
      </c>
      <c r="H187" s="65"/>
    </row>
    <row r="188" spans="1:9">
      <c r="A188" s="10">
        <v>282</v>
      </c>
      <c r="C188" s="21" t="s">
        <v>337</v>
      </c>
      <c r="D188" s="21" t="s">
        <v>396</v>
      </c>
      <c r="E188" s="22" t="s">
        <v>393</v>
      </c>
      <c r="F188" s="41" t="str">
        <f t="shared" si="3"/>
        <v>Martin, PEARCE</v>
      </c>
      <c r="G188" s="23" t="s">
        <v>319</v>
      </c>
    </row>
    <row r="189" spans="1:9">
      <c r="A189" s="10">
        <v>283</v>
      </c>
      <c r="C189" s="10" t="s">
        <v>184</v>
      </c>
      <c r="D189" s="21" t="s">
        <v>373</v>
      </c>
      <c r="E189" s="22" t="s">
        <v>375</v>
      </c>
      <c r="F189" s="41" t="str">
        <f t="shared" si="3"/>
        <v>Darrell, HENRY</v>
      </c>
      <c r="G189" s="23" t="s">
        <v>319</v>
      </c>
    </row>
    <row r="190" spans="1:9">
      <c r="A190" s="10">
        <v>284</v>
      </c>
      <c r="C190" s="10" t="s">
        <v>184</v>
      </c>
      <c r="D190" s="21" t="s">
        <v>374</v>
      </c>
      <c r="E190" s="22" t="s">
        <v>39</v>
      </c>
      <c r="F190" s="41" t="str">
        <f t="shared" si="3"/>
        <v>Craig, WALKER</v>
      </c>
      <c r="G190" s="23" t="s">
        <v>319</v>
      </c>
    </row>
    <row r="191" spans="1:9" s="52" customFormat="1">
      <c r="A191" s="10">
        <v>289</v>
      </c>
      <c r="B191" s="10"/>
      <c r="C191" s="10" t="s">
        <v>314</v>
      </c>
      <c r="D191" s="21" t="s">
        <v>474</v>
      </c>
      <c r="E191" s="22" t="s">
        <v>290</v>
      </c>
      <c r="F191" s="41" t="str">
        <f t="shared" si="3"/>
        <v>Darcy, ROSENLUND</v>
      </c>
      <c r="G191" s="23"/>
      <c r="H191" s="21"/>
    </row>
    <row r="192" spans="1:9" s="52" customFormat="1">
      <c r="A192" s="10">
        <v>290</v>
      </c>
      <c r="B192" s="10"/>
      <c r="C192" s="10" t="s">
        <v>402</v>
      </c>
      <c r="D192" s="21" t="s">
        <v>401</v>
      </c>
      <c r="E192" s="22" t="s">
        <v>400</v>
      </c>
      <c r="F192" s="41" t="str">
        <f t="shared" si="3"/>
        <v>Rupert, LEIGH</v>
      </c>
      <c r="G192" s="23"/>
      <c r="H192" s="21"/>
    </row>
    <row r="193" spans="1:8" s="52" customFormat="1">
      <c r="A193" s="10">
        <v>291</v>
      </c>
      <c r="B193" s="10"/>
      <c r="C193" s="10" t="s">
        <v>402</v>
      </c>
      <c r="D193" s="21" t="s">
        <v>169</v>
      </c>
      <c r="E193" s="22" t="s">
        <v>170</v>
      </c>
      <c r="F193" s="41" t="str">
        <f t="shared" si="3"/>
        <v>Dugald, MACARTHUR</v>
      </c>
      <c r="G193" s="23"/>
      <c r="H193" s="21"/>
    </row>
    <row r="194" spans="1:8">
      <c r="A194" s="10">
        <v>292</v>
      </c>
      <c r="C194" s="10" t="s">
        <v>314</v>
      </c>
      <c r="D194" s="21" t="s">
        <v>399</v>
      </c>
      <c r="E194" s="22" t="s">
        <v>313</v>
      </c>
      <c r="F194" s="41" t="str">
        <f t="shared" si="3"/>
        <v>Peter, DUNLOP</v>
      </c>
    </row>
    <row r="195" spans="1:8">
      <c r="A195" s="10">
        <v>293</v>
      </c>
      <c r="C195" s="10" t="s">
        <v>314</v>
      </c>
      <c r="D195" s="21" t="s">
        <v>23</v>
      </c>
      <c r="E195" s="22" t="s">
        <v>398</v>
      </c>
      <c r="F195" s="41" t="str">
        <f t="shared" si="3"/>
        <v>Darrin, WHITE</v>
      </c>
    </row>
    <row r="196" spans="1:8" ht="15.75" thickBot="1">
      <c r="A196" s="10">
        <v>294</v>
      </c>
      <c r="C196" s="80" t="s">
        <v>471</v>
      </c>
      <c r="D196" s="81" t="s">
        <v>472</v>
      </c>
      <c r="E196" s="82" t="s">
        <v>473</v>
      </c>
      <c r="F196" s="41" t="str">
        <f t="shared" si="3"/>
        <v>Tim, LOFTHOUSE</v>
      </c>
    </row>
    <row r="197" spans="1:8" ht="15.75" thickBot="1">
      <c r="A197" s="10">
        <v>295</v>
      </c>
      <c r="C197" s="10" t="s">
        <v>314</v>
      </c>
      <c r="D197" s="21" t="s">
        <v>98</v>
      </c>
      <c r="E197" s="83" t="s">
        <v>21</v>
      </c>
      <c r="F197" s="41" t="str">
        <f t="shared" si="3"/>
        <v>Daniel, BROWN</v>
      </c>
    </row>
    <row r="198" spans="1:8" ht="15.75" thickBot="1">
      <c r="A198" s="10">
        <v>296</v>
      </c>
      <c r="C198" s="84" t="s">
        <v>475</v>
      </c>
      <c r="D198" s="85" t="s">
        <v>476</v>
      </c>
      <c r="E198" s="86" t="s">
        <v>296</v>
      </c>
      <c r="F198" s="41" t="str">
        <f t="shared" si="3"/>
        <v>Nicholas, LEONARD</v>
      </c>
    </row>
    <row r="199" spans="1:8" ht="15.75" thickBot="1">
      <c r="A199" s="10">
        <v>297</v>
      </c>
      <c r="C199" s="87" t="s">
        <v>477</v>
      </c>
      <c r="D199" s="88" t="s">
        <v>478</v>
      </c>
      <c r="E199" s="89" t="s">
        <v>479</v>
      </c>
      <c r="F199" s="41" t="str">
        <f t="shared" si="3"/>
        <v>Isaac, QUADE</v>
      </c>
    </row>
  </sheetData>
  <sortState ref="A2:J160">
    <sortCondition ref="A2:A160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>
      <selection activeCell="A2" sqref="A2:A3"/>
    </sheetView>
  </sheetViews>
  <sheetFormatPr defaultRowHeight="15"/>
  <cols>
    <col min="1" max="1" width="28.5703125" customWidth="1"/>
    <col min="2" max="7" width="12.28515625" customWidth="1"/>
  </cols>
  <sheetData>
    <row r="1" spans="1:7" ht="21">
      <c r="A1" s="95" t="s">
        <v>490</v>
      </c>
      <c r="B1" s="96"/>
      <c r="C1" s="96"/>
      <c r="D1" s="96"/>
      <c r="E1" s="96"/>
      <c r="F1" s="96"/>
      <c r="G1" s="96"/>
    </row>
    <row r="2" spans="1:7" ht="21" customHeight="1">
      <c r="A2" s="93" t="s">
        <v>184</v>
      </c>
      <c r="B2" s="27">
        <v>1</v>
      </c>
      <c r="C2" s="27">
        <v>3</v>
      </c>
      <c r="D2" s="27">
        <v>4</v>
      </c>
      <c r="E2" s="27">
        <v>5</v>
      </c>
      <c r="F2" s="27">
        <v>7</v>
      </c>
      <c r="G2" s="27">
        <v>10</v>
      </c>
    </row>
    <row r="3" spans="1:7" ht="21" customHeight="1">
      <c r="A3" s="94"/>
      <c r="B3" s="24" t="str">
        <f>VLOOKUP('Boxed Numbers'!B2,Startlist!$A$2:$F$101,6,FALSE)</f>
        <v>Daniel, LUKE</v>
      </c>
      <c r="C3" s="24" t="str">
        <f>VLOOKUP('Boxed Numbers'!C2,Startlist!$A$2:$F$101,6,FALSE)</f>
        <v>Patrick, KENNEDY</v>
      </c>
      <c r="D3" s="24" t="str">
        <f>VLOOKUP('Boxed Numbers'!D2,Startlist!$A$2:$F$101,6,FALSE)</f>
        <v>Sebastian, BERWICK</v>
      </c>
      <c r="E3" s="24" t="str">
        <f>VLOOKUP('Boxed Numbers'!E2,Startlist!$A$2:$F$101,6,FALSE)</f>
        <v>Alexander, MENA</v>
      </c>
      <c r="F3" s="24" t="str">
        <f>VLOOKUP('Boxed Numbers'!F2,Startlist!$A$2:$F$101,6,FALSE)</f>
        <v>Ryan, WILSON</v>
      </c>
      <c r="G3" s="24" t="str">
        <f>VLOOKUP('Boxed Numbers'!G2,Startlist!$A$2:$F$101,6,FALSE)</f>
        <v>Tom, GOUGH</v>
      </c>
    </row>
    <row r="4" spans="1:7" ht="21" customHeight="1">
      <c r="A4" s="93" t="s">
        <v>185</v>
      </c>
      <c r="B4" s="27">
        <v>11</v>
      </c>
      <c r="C4" s="27">
        <v>13</v>
      </c>
      <c r="D4" s="27">
        <v>15</v>
      </c>
      <c r="E4" s="27">
        <v>16</v>
      </c>
      <c r="F4" s="27">
        <v>17</v>
      </c>
      <c r="G4" s="27">
        <v>20</v>
      </c>
    </row>
    <row r="5" spans="1:7" ht="21" customHeight="1">
      <c r="A5" s="94"/>
      <c r="B5" s="24" t="str">
        <f>VLOOKUP('Boxed Numbers'!B4,Startlist!$A$2:$F$101,6,FALSE)</f>
        <v>Ric, BAKER</v>
      </c>
      <c r="C5" s="24" t="str">
        <f>VLOOKUP('Boxed Numbers'!C4,Startlist!$A$2:$F$101,6,FALSE)</f>
        <v>Brendon, WOODESON</v>
      </c>
      <c r="D5" s="24" t="str">
        <f>VLOOKUP('Boxed Numbers'!D4,Startlist!$A$2:$F$101,6,FALSE)</f>
        <v>Joshua, BEIKOFF</v>
      </c>
      <c r="E5" s="24" t="str">
        <f>VLOOKUP('Boxed Numbers'!E4,Startlist!$A$2:$F$101,6,FALSE)</f>
        <v>Calem, WILCOX</v>
      </c>
      <c r="F5" s="24" t="str">
        <f>VLOOKUP('Boxed Numbers'!F4,Startlist!$A$2:$F$101,6,FALSE)</f>
        <v>Mark, RENDER</v>
      </c>
      <c r="G5" s="24" t="str">
        <f>VLOOKUP('Boxed Numbers'!G4,Startlist!$A$2:$F$101,6,FALSE)</f>
        <v>Cade, WASS</v>
      </c>
    </row>
    <row r="6" spans="1:7" ht="21" customHeight="1">
      <c r="A6" s="93" t="s">
        <v>186</v>
      </c>
      <c r="B6" s="27">
        <v>21</v>
      </c>
      <c r="C6" s="27">
        <v>22</v>
      </c>
      <c r="D6" s="27">
        <v>23</v>
      </c>
      <c r="E6" s="27">
        <v>27</v>
      </c>
      <c r="F6" s="27">
        <v>29</v>
      </c>
      <c r="G6" s="27"/>
    </row>
    <row r="7" spans="1:7" ht="21" customHeight="1">
      <c r="A7" s="94"/>
      <c r="B7" s="24" t="str">
        <f>VLOOKUP('Boxed Numbers'!B6,Startlist!$A$2:$F$101,6,FALSE)</f>
        <v>Kyle, MARWOOD</v>
      </c>
      <c r="C7" s="24" t="str">
        <f>VLOOKUP('Boxed Numbers'!C6,Startlist!$A$2:$F$101,6,FALSE)</f>
        <v>Brendon, BRAUER</v>
      </c>
      <c r="D7" s="24" t="str">
        <f>VLOOKUP('Boxed Numbers'!D6,Startlist!$A$2:$F$101,6,FALSE)</f>
        <v>Nixon, BRAUER</v>
      </c>
      <c r="E7" s="24" t="str">
        <f>VLOOKUP('Boxed Numbers'!E6,Startlist!$A$2:$F$101,6,FALSE)</f>
        <v>Jarrod, SAMPSON</v>
      </c>
      <c r="F7" s="24" t="str">
        <f>VLOOKUP('Boxed Numbers'!F6,Startlist!$A$2:$F$101,6,FALSE)</f>
        <v>Scott, MANNING</v>
      </c>
      <c r="G7" s="24"/>
    </row>
    <row r="8" spans="1:7" ht="21" customHeight="1">
      <c r="A8" s="93" t="s">
        <v>187</v>
      </c>
      <c r="B8" s="27">
        <v>31</v>
      </c>
      <c r="C8" s="27">
        <v>32</v>
      </c>
      <c r="D8" s="27">
        <v>33</v>
      </c>
      <c r="E8" s="27">
        <v>35</v>
      </c>
      <c r="F8" s="27">
        <v>38</v>
      </c>
      <c r="G8" s="27">
        <v>294</v>
      </c>
    </row>
    <row r="9" spans="1:7" ht="21" customHeight="1">
      <c r="A9" s="94"/>
      <c r="B9" s="24" t="str">
        <f>VLOOKUP('Boxed Numbers'!B8,Startlist!$A$2:$F$101,6,FALSE)</f>
        <v>Jesse, KERRISON</v>
      </c>
      <c r="C9" s="24" t="str">
        <f>VLOOKUP('Boxed Numbers'!C8,Startlist!$A$2:$F$101,6,FALSE)</f>
        <v>Alex, WOHLER</v>
      </c>
      <c r="D9" s="24" t="str">
        <f>VLOOKUP('Boxed Numbers'!D8,Startlist!$A$2:$F$101,6,FALSE)</f>
        <v>Jayden, COPP</v>
      </c>
      <c r="E9" s="24" t="str">
        <f>VLOOKUP('Boxed Numbers'!E8,Startlist!$A$2:$F$101,6,FALSE)</f>
        <v>David, EDGE</v>
      </c>
      <c r="F9" s="24" t="str">
        <f>VLOOKUP('Boxed Numbers'!F8,Startlist!$A$2:$F$101,6,FALSE)</f>
        <v>Scott, HENSHAW</v>
      </c>
      <c r="G9" s="24" t="str">
        <f>VLOOKUP('Boxed Numbers'!G8,Startlist!$A$2:$F$101,6,FALSE)</f>
        <v>Tim, LOFTHOUSE</v>
      </c>
    </row>
    <row r="10" spans="1:7" ht="21" customHeight="1">
      <c r="A10" s="93" t="s">
        <v>188</v>
      </c>
      <c r="B10" s="27">
        <v>41</v>
      </c>
      <c r="C10" s="27">
        <v>43</v>
      </c>
      <c r="D10" s="27">
        <v>44</v>
      </c>
      <c r="E10" s="27">
        <v>46</v>
      </c>
      <c r="F10" s="27">
        <v>48</v>
      </c>
      <c r="G10" s="27">
        <v>50</v>
      </c>
    </row>
    <row r="11" spans="1:7" ht="21" customHeight="1">
      <c r="A11" s="94"/>
      <c r="B11" s="24" t="str">
        <f>VLOOKUP('Boxed Numbers'!B10,Startlist!$A$2:$F$101,6,FALSE)</f>
        <v>Mitch, HAWLEY</v>
      </c>
      <c r="C11" s="24" t="str">
        <f>VLOOKUP('Boxed Numbers'!C10,Startlist!$A$2:$F$101,6,FALSE)</f>
        <v>Jonathon, NOBLE</v>
      </c>
      <c r="D11" s="24" t="str">
        <f>VLOOKUP('Boxed Numbers'!D10,Startlist!$A$2:$F$101,6,FALSE)</f>
        <v>David, MCADAM</v>
      </c>
      <c r="E11" s="24" t="str">
        <f>VLOOKUP('Boxed Numbers'!E10,Startlist!$A$2:$F$101,6,FALSE)</f>
        <v>Ben, CARMAN</v>
      </c>
      <c r="F11" s="24" t="str">
        <f>VLOOKUP('Boxed Numbers'!F10,Startlist!$A$2:$F$101,6,FALSE)</f>
        <v>David, BROWN</v>
      </c>
      <c r="G11" s="24" t="str">
        <f>VLOOKUP('Boxed Numbers'!G10,Startlist!$A$2:$F$101,6,FALSE)</f>
        <v>Trent, CARMAN</v>
      </c>
    </row>
    <row r="12" spans="1:7" ht="21" customHeight="1">
      <c r="A12" s="93" t="s">
        <v>189</v>
      </c>
      <c r="B12" s="27">
        <v>51</v>
      </c>
      <c r="C12" s="27">
        <v>52</v>
      </c>
      <c r="D12" s="27">
        <v>54</v>
      </c>
      <c r="E12" s="27">
        <v>55</v>
      </c>
      <c r="F12" s="27">
        <v>56</v>
      </c>
      <c r="G12" s="27">
        <v>60</v>
      </c>
    </row>
    <row r="13" spans="1:7" ht="21" customHeight="1">
      <c r="A13" s="94"/>
      <c r="B13" s="24" t="str">
        <f>VLOOKUP('Boxed Numbers'!B12,Startlist!$A$2:$F$101,6,FALSE)</f>
        <v>Richard, MACAVOY</v>
      </c>
      <c r="C13" s="24" t="str">
        <f>VLOOKUP('Boxed Numbers'!C12,Startlist!$A$2:$F$101,6,FALSE)</f>
        <v>Trent, WEST</v>
      </c>
      <c r="D13" s="24" t="str">
        <f>VLOOKUP('Boxed Numbers'!D12,Startlist!$A$2:$F$101,6,FALSE)</f>
        <v>Michael, CURLEY</v>
      </c>
      <c r="E13" s="24" t="str">
        <f>VLOOKUP('Boxed Numbers'!E12,Startlist!$A$2:$F$101,6,FALSE)</f>
        <v>Louis, PIJPERS</v>
      </c>
      <c r="F13" s="24" t="str">
        <f>VLOOKUP('Boxed Numbers'!F12,Startlist!$A$2:$F$101,6,FALSE)</f>
        <v>Pete, COLLINS</v>
      </c>
      <c r="G13" s="24" t="str">
        <f>VLOOKUP('Boxed Numbers'!G12,Startlist!$A$2:$F$101,6,FALSE)</f>
        <v>Pedr, HARVEY</v>
      </c>
    </row>
    <row r="14" spans="1:7" ht="21" customHeight="1">
      <c r="A14" s="93" t="s">
        <v>190</v>
      </c>
      <c r="B14" s="27">
        <v>61</v>
      </c>
      <c r="C14" s="27">
        <v>63</v>
      </c>
      <c r="D14" s="27">
        <v>64</v>
      </c>
      <c r="E14" s="27">
        <v>65</v>
      </c>
      <c r="F14" s="27">
        <v>66</v>
      </c>
      <c r="G14" s="27">
        <v>69</v>
      </c>
    </row>
    <row r="15" spans="1:7" ht="21" customHeight="1">
      <c r="A15" s="94"/>
      <c r="B15" s="24" t="str">
        <f>VLOOKUP('Boxed Numbers'!B14,Startlist!$A$2:$F$101,6,FALSE)</f>
        <v>Kurtis, BRENT</v>
      </c>
      <c r="C15" s="24" t="str">
        <f>VLOOKUP('Boxed Numbers'!C14,Startlist!$A$2:$F$101,6,FALSE)</f>
        <v>Nathan, WHITE</v>
      </c>
      <c r="D15" s="24" t="str">
        <f>VLOOKUP('Boxed Numbers'!D14,Startlist!$A$2:$F$101,6,FALSE)</f>
        <v>Dugald, MACARTHUR</v>
      </c>
      <c r="E15" s="24" t="str">
        <f>VLOOKUP('Boxed Numbers'!E14,Startlist!$A$2:$F$101,6,FALSE)</f>
        <v>Adam, WHITE</v>
      </c>
      <c r="F15" s="24" t="str">
        <f>VLOOKUP('Boxed Numbers'!F14,Startlist!$A$2:$F$101,6,FALSE)</f>
        <v>Matt, ZARANSKI</v>
      </c>
      <c r="G15" s="24" t="str">
        <f>VLOOKUP('Boxed Numbers'!G14,Startlist!$A$2:$F$101,6,FALSE)</f>
        <v>Mitch, NEUMANN</v>
      </c>
    </row>
    <row r="16" spans="1:7" ht="21" customHeight="1">
      <c r="A16" s="93" t="s">
        <v>93</v>
      </c>
      <c r="B16" s="27">
        <v>71</v>
      </c>
      <c r="C16" s="27">
        <v>73</v>
      </c>
      <c r="D16" s="27">
        <v>74</v>
      </c>
      <c r="E16" s="27">
        <v>77</v>
      </c>
      <c r="F16" s="27">
        <v>78</v>
      </c>
      <c r="G16" s="27">
        <v>79</v>
      </c>
    </row>
    <row r="17" spans="1:7" ht="21" customHeight="1">
      <c r="A17" s="94"/>
      <c r="B17" s="24" t="str">
        <f>VLOOKUP('Boxed Numbers'!B16,Startlist!$A$2:$F$101,6,FALSE)</f>
        <v>Ben, COOK</v>
      </c>
      <c r="C17" s="24" t="str">
        <f>VLOOKUP('Boxed Numbers'!C16,Startlist!$A$2:$F$101,6,FALSE)</f>
        <v>Manolo, ZANELLA</v>
      </c>
      <c r="D17" s="24" t="str">
        <f>VLOOKUP('Boxed Numbers'!D16,Startlist!$A$2:$F$101,6,FALSE)</f>
        <v>Chris, MYATT</v>
      </c>
      <c r="E17" s="24" t="str">
        <f>VLOOKUP('Boxed Numbers'!E16,Startlist!$A$2:$F$101,6,FALSE)</f>
        <v>Mitch, SUTTON</v>
      </c>
      <c r="F17" s="24" t="str">
        <f>VLOOKUP('Boxed Numbers'!F16,Startlist!$A$2:$F$101,6,FALSE)</f>
        <v>Luke, VAN MAANENBERG</v>
      </c>
      <c r="G17" s="24" t="str">
        <f>VLOOKUP('Boxed Numbers'!G16,Startlist!$A$2:$F$101,6,FALSE)</f>
        <v>Brad, FOX</v>
      </c>
    </row>
    <row r="18" spans="1:7" ht="21" customHeight="1">
      <c r="A18" s="93" t="s">
        <v>191</v>
      </c>
      <c r="B18" s="27">
        <v>83</v>
      </c>
      <c r="C18" s="27">
        <v>84</v>
      </c>
      <c r="D18" s="27">
        <v>89</v>
      </c>
      <c r="E18" s="27">
        <v>289</v>
      </c>
      <c r="F18" s="27">
        <v>292</v>
      </c>
      <c r="G18" s="27">
        <v>295</v>
      </c>
    </row>
    <row r="19" spans="1:7" ht="21" customHeight="1">
      <c r="A19" s="94"/>
      <c r="B19" s="24" t="str">
        <f>VLOOKUP('Boxed Numbers'!B18,Startlist!$A$2:$F$101,6,FALSE)</f>
        <v>Simon, MEYER</v>
      </c>
      <c r="C19" s="24" t="str">
        <f>VLOOKUP('Boxed Numbers'!C18,Startlist!$A$2:$F$101,6,FALSE)</f>
        <v>Jamie, GAVIGLIO</v>
      </c>
      <c r="D19" s="24" t="str">
        <f>VLOOKUP('Boxed Numbers'!D18,Startlist!$A$2:$F$101,6,FALSE)</f>
        <v>Brett, O'DOHERTY</v>
      </c>
      <c r="E19" s="24" t="str">
        <f>VLOOKUP('Boxed Numbers'!E18,Startlist!$A$2:$F$101,6,FALSE)</f>
        <v>Darcy, ROSENLUND</v>
      </c>
      <c r="F19" s="24" t="str">
        <f>VLOOKUP('Boxed Numbers'!F18,Startlist!$A$2:$F$101,6,FALSE)</f>
        <v>Peter, DUNLOP</v>
      </c>
      <c r="G19" s="24" t="str">
        <f>VLOOKUP('Boxed Numbers'!G18,Startlist!$A$2:$F$101,6,FALSE)</f>
        <v>Daniel, BROWN</v>
      </c>
    </row>
    <row r="20" spans="1:7" ht="21" customHeight="1">
      <c r="A20" s="93" t="s">
        <v>192</v>
      </c>
      <c r="B20" s="27">
        <v>92</v>
      </c>
      <c r="C20" s="27">
        <v>93</v>
      </c>
      <c r="D20" s="27">
        <v>95</v>
      </c>
      <c r="E20" s="27">
        <v>96</v>
      </c>
      <c r="F20" s="27">
        <v>99</v>
      </c>
      <c r="G20" s="27">
        <v>100</v>
      </c>
    </row>
    <row r="21" spans="1:7" ht="21" customHeight="1">
      <c r="A21" s="94"/>
      <c r="B21" s="24" t="str">
        <f>VLOOKUP('Boxed Numbers'!B20,Startlist!$A$2:$F$101,6,FALSE)</f>
        <v>Gary, HOWELL</v>
      </c>
      <c r="C21" s="24" t="str">
        <f>VLOOKUP('Boxed Numbers'!C20,Startlist!$A$2:$F$101,6,FALSE)</f>
        <v>Attila, KISS</v>
      </c>
      <c r="D21" s="24" t="str">
        <f>VLOOKUP('Boxed Numbers'!D20,Startlist!$A$2:$F$101,6,FALSE)</f>
        <v>Paul, ANDREWS</v>
      </c>
      <c r="E21" s="24" t="str">
        <f>VLOOKUP('Boxed Numbers'!E20,Startlist!$A$2:$F$101,6,FALSE)</f>
        <v>Bryan, CRISPIN</v>
      </c>
      <c r="F21" s="24" t="str">
        <f>VLOOKUP('Boxed Numbers'!F20,Startlist!$A$2:$F$101,6,FALSE)</f>
        <v>Mark, RICHARDSON</v>
      </c>
      <c r="G21" s="24" t="str">
        <f>VLOOKUP('Boxed Numbers'!G20,Startlist!$A$2:$F$101,6,FALSE)</f>
        <v>Paul, WOODWARD</v>
      </c>
    </row>
    <row r="22" spans="1:7" ht="21" customHeight="1">
      <c r="A22" s="93" t="s">
        <v>337</v>
      </c>
      <c r="B22" s="27">
        <v>101</v>
      </c>
      <c r="C22" s="27">
        <v>103</v>
      </c>
      <c r="D22" s="27">
        <v>104</v>
      </c>
      <c r="E22" s="27">
        <v>105</v>
      </c>
      <c r="F22" s="27">
        <v>106</v>
      </c>
      <c r="G22" s="27">
        <v>108</v>
      </c>
    </row>
    <row r="23" spans="1:7" ht="21" customHeight="1">
      <c r="A23" s="94"/>
      <c r="B23" s="24" t="str">
        <f>VLOOKUP('Boxed Numbers'!B22,Startlist!$A$2:$F$101,6,FALSE)</f>
        <v>Correy, EDMED</v>
      </c>
      <c r="C23" s="24" t="str">
        <f>VLOOKUP('Boxed Numbers'!C22,Startlist!$A$2:$F$101,6,FALSE)</f>
        <v>Calan, WHITE</v>
      </c>
      <c r="D23" s="24" t="str">
        <f>VLOOKUP('Boxed Numbers'!D22,Startlist!$A$2:$F$101,6,FALSE)</f>
        <v>Tom, HODGE</v>
      </c>
      <c r="E23" s="24" t="str">
        <f>VLOOKUP('Boxed Numbers'!E22,Startlist!$A$2:$F$101,6,FALSE)</f>
        <v>Alex, QUIRK</v>
      </c>
      <c r="F23" s="24" t="str">
        <f>VLOOKUP('Boxed Numbers'!F22,Startlist!$A$2:$F$101,6,FALSE)</f>
        <v>Lachlan, FEARON</v>
      </c>
      <c r="G23" s="24" t="str">
        <f>VLOOKUP('Boxed Numbers'!G22,Startlist!$A$2:$F$101,6,FALSE)</f>
        <v>Gilbert, GUTOWSKI</v>
      </c>
    </row>
    <row r="24" spans="1:7" ht="21" customHeight="1">
      <c r="A24" s="93" t="s">
        <v>193</v>
      </c>
      <c r="B24" s="27">
        <v>111</v>
      </c>
      <c r="C24" s="27">
        <v>112</v>
      </c>
      <c r="D24" s="27">
        <v>113</v>
      </c>
      <c r="E24" s="27">
        <v>116</v>
      </c>
      <c r="F24" s="27"/>
      <c r="G24" s="27"/>
    </row>
    <row r="25" spans="1:7" ht="21" customHeight="1">
      <c r="A25" s="94"/>
      <c r="B25" s="24" t="str">
        <f>VLOOKUP('Boxed Numbers'!B24,Startlist!$A$2:$F$101,6,FALSE)</f>
        <v>David, MELVILLE</v>
      </c>
      <c r="C25" s="24" t="str">
        <f>VLOOKUP('Boxed Numbers'!C24,Startlist!$A$2:$F$101,6,FALSE)</f>
        <v>Alex, GRUNKE</v>
      </c>
      <c r="D25" s="24" t="str">
        <f>VLOOKUP('Boxed Numbers'!D24,Startlist!$A$2:$F$101,6,FALSE)</f>
        <v>Kyle, BRIDGEWOOD</v>
      </c>
      <c r="E25" s="24" t="str">
        <f>VLOOKUP('Boxed Numbers'!E24,Startlist!$A$2:$F$101,6,FALSE)</f>
        <v>Dylan, NEWBERY</v>
      </c>
      <c r="F25" s="24"/>
      <c r="G25" s="24"/>
    </row>
    <row r="26" spans="1:7" ht="21" customHeight="1">
      <c r="A26" s="93" t="s">
        <v>194</v>
      </c>
      <c r="B26" s="27">
        <v>121</v>
      </c>
      <c r="C26" s="27">
        <v>122</v>
      </c>
      <c r="D26" s="27">
        <v>126</v>
      </c>
      <c r="E26" s="27">
        <v>127</v>
      </c>
      <c r="F26" s="27">
        <v>129</v>
      </c>
      <c r="G26" s="27">
        <v>130</v>
      </c>
    </row>
    <row r="27" spans="1:7" ht="21" customHeight="1">
      <c r="A27" s="94"/>
      <c r="B27" s="24" t="str">
        <f>VLOOKUP('Boxed Numbers'!B26,Startlist!$A$2:$F$101,6,FALSE)</f>
        <v>Sean, TRAINOR</v>
      </c>
      <c r="C27" s="24" t="str">
        <f>VLOOKUP('Boxed Numbers'!C26,Startlist!$A$2:$F$101,6,FALSE)</f>
        <v>Ryan, MACNICOL</v>
      </c>
      <c r="D27" s="24" t="str">
        <f>VLOOKUP('Boxed Numbers'!D26,Startlist!$A$2:$F$101,6,FALSE)</f>
        <v>Henry, LEEF</v>
      </c>
      <c r="E27" s="24" t="str">
        <f>VLOOKUP('Boxed Numbers'!E26,Startlist!$A$2:$F$101,6,FALSE)</f>
        <v>Aidan, KAMPERS</v>
      </c>
      <c r="F27" s="24" t="str">
        <f>VLOOKUP('Boxed Numbers'!F26,Startlist!$A$2:$F$101,6,FALSE)</f>
        <v>Stephen, RASHLEIGH</v>
      </c>
      <c r="G27" s="24" t="str">
        <f>VLOOKUP('Boxed Numbers'!G26,Startlist!$A$2:$F$101,6,FALSE)</f>
        <v>Shannon, SAXBY</v>
      </c>
    </row>
    <row r="28" spans="1:7" ht="21" customHeight="1">
      <c r="A28" s="93" t="s">
        <v>195</v>
      </c>
      <c r="B28" s="27">
        <v>131</v>
      </c>
      <c r="C28" s="27">
        <v>132</v>
      </c>
      <c r="D28" s="27">
        <v>133</v>
      </c>
      <c r="E28" s="27">
        <v>134</v>
      </c>
      <c r="F28" s="27">
        <v>140</v>
      </c>
      <c r="G28" s="27"/>
    </row>
    <row r="29" spans="1:7" ht="21" customHeight="1">
      <c r="A29" s="94"/>
      <c r="B29" s="24" t="str">
        <f>VLOOKUP('Boxed Numbers'!B28,Startlist!$A$2:$F$101,6,FALSE)</f>
        <v>Ian, JOHNSTON</v>
      </c>
      <c r="C29" s="24" t="str">
        <f>VLOOKUP('Boxed Numbers'!C28,Startlist!$A$2:$F$101,6,FALSE)</f>
        <v>Michael, BETTANY</v>
      </c>
      <c r="D29" s="24" t="str">
        <f>VLOOKUP('Boxed Numbers'!D28,Startlist!$A$2:$F$101,6,FALSE)</f>
        <v>Richard, BROWNHILL</v>
      </c>
      <c r="E29" s="24" t="str">
        <f>VLOOKUP('Boxed Numbers'!E28,Startlist!$A$2:$F$101,6,FALSE)</f>
        <v>Alan, JONES</v>
      </c>
      <c r="F29" s="24" t="str">
        <f>VLOOKUP('Boxed Numbers'!F28,Startlist!$A$2:$F$101,6,FALSE)</f>
        <v>Murray, MCCLYMONT</v>
      </c>
      <c r="G29" s="24"/>
    </row>
    <row r="30" spans="1:7" ht="21" customHeight="1">
      <c r="A30" s="93" t="s">
        <v>196</v>
      </c>
      <c r="B30" s="27">
        <v>141</v>
      </c>
      <c r="C30" s="27">
        <v>143</v>
      </c>
      <c r="D30" s="27">
        <v>144</v>
      </c>
      <c r="E30" s="27">
        <v>146</v>
      </c>
      <c r="F30" s="27">
        <v>148</v>
      </c>
      <c r="G30" s="27">
        <v>150</v>
      </c>
    </row>
    <row r="31" spans="1:7" ht="21" customHeight="1">
      <c r="A31" s="94"/>
      <c r="B31" s="24" t="str">
        <f>VLOOKUP('Boxed Numbers'!B30,Startlist!$A$2:$F$101,6,FALSE)</f>
        <v>Zac, COLLINS</v>
      </c>
      <c r="C31" s="24" t="str">
        <f>VLOOKUP('Boxed Numbers'!C30,Startlist!$A$2:$F$101,6,FALSE)</f>
        <v>Lee, MASTERS</v>
      </c>
      <c r="D31" s="24" t="str">
        <f>VLOOKUP('Boxed Numbers'!D30,Startlist!$A$2:$F$101,6,FALSE)</f>
        <v>Craig, CORE</v>
      </c>
      <c r="E31" s="24" t="str">
        <f>VLOOKUP('Boxed Numbers'!E30,Startlist!$A$2:$F$101,6,FALSE)</f>
        <v>Ales, CLAIRS</v>
      </c>
      <c r="F31" s="24" t="str">
        <f>VLOOKUP('Boxed Numbers'!F30,Startlist!$A$2:$F$101,6,FALSE)</f>
        <v>William, GEORGESON</v>
      </c>
      <c r="G31" s="24" t="str">
        <f>VLOOKUP('Boxed Numbers'!G30,Startlist!$A$2:$F$101,6,FALSE)</f>
        <v>Shaun, DOYLE</v>
      </c>
    </row>
    <row r="32" spans="1:7" ht="21" customHeight="1">
      <c r="A32" s="93" t="s">
        <v>197</v>
      </c>
      <c r="B32" s="27">
        <v>156</v>
      </c>
      <c r="C32" s="27">
        <v>157</v>
      </c>
      <c r="D32" s="27">
        <v>158</v>
      </c>
      <c r="E32" s="27">
        <v>159</v>
      </c>
      <c r="F32" s="27">
        <v>160</v>
      </c>
      <c r="G32" s="27">
        <v>297</v>
      </c>
    </row>
    <row r="33" spans="1:7" ht="21" customHeight="1">
      <c r="A33" s="94"/>
      <c r="B33" s="24" t="str">
        <f>VLOOKUP('Boxed Numbers'!B32,Startlist!$A$2:$F$101,6,FALSE)</f>
        <v>Sam, MOBBERLEY</v>
      </c>
      <c r="C33" s="24" t="str">
        <f>VLOOKUP('Boxed Numbers'!C32,Startlist!$A$2:$F$101,6,FALSE)</f>
        <v>Aden, DE JAGER</v>
      </c>
      <c r="D33" s="24" t="str">
        <f>VLOOKUP('Boxed Numbers'!D32,Startlist!$A$2:$F$101,6,FALSE)</f>
        <v>Troy, HERFOSS</v>
      </c>
      <c r="E33" s="24" t="str">
        <f>VLOOKUP('Boxed Numbers'!E32,Startlist!$A$2:$F$101,6,FALSE)</f>
        <v>Lindsay, LAWRY</v>
      </c>
      <c r="F33" s="24" t="str">
        <f>VLOOKUP('Boxed Numbers'!F32,Startlist!$A$2:$F$101,6,FALSE)</f>
        <v>Amarni, DRAKE</v>
      </c>
      <c r="G33" s="24" t="str">
        <f>VLOOKUP('Boxed Numbers'!G32,Startlist!$A$2:$F$101,6,FALSE)</f>
        <v>Isaac, QUADE</v>
      </c>
    </row>
    <row r="34" spans="1:7" ht="21" customHeight="1">
      <c r="A34" s="93" t="s">
        <v>198</v>
      </c>
      <c r="B34" s="27">
        <v>163</v>
      </c>
      <c r="C34" s="27">
        <v>168</v>
      </c>
      <c r="D34" s="27">
        <v>169</v>
      </c>
      <c r="E34" s="27">
        <v>296</v>
      </c>
      <c r="F34" s="27"/>
      <c r="G34" s="27"/>
    </row>
    <row r="35" spans="1:7" ht="21" customHeight="1">
      <c r="A35" s="94"/>
      <c r="B35" s="24" t="str">
        <f>VLOOKUP('Boxed Numbers'!B34,Startlist!$A$2:$F$101,6,FALSE)</f>
        <v>Connor, REARDON</v>
      </c>
      <c r="C35" s="24" t="str">
        <f>VLOOKUP('Boxed Numbers'!C34,Startlist!$A$2:$F$101,6,FALSE)</f>
        <v>Cameron, LAYTON</v>
      </c>
      <c r="D35" s="24" t="str">
        <f>VLOOKUP('Boxed Numbers'!D34,Startlist!$A$2:$F$101,6,FALSE)</f>
        <v>Matthew, BICKEL</v>
      </c>
      <c r="E35" s="24" t="str">
        <f>VLOOKUP('Boxed Numbers'!E34,Startlist!$A$2:$F$101,6,FALSE)</f>
        <v>Nicholas, LEONARD</v>
      </c>
      <c r="F35" s="24"/>
      <c r="G35" s="24"/>
    </row>
    <row r="36" spans="1:7" ht="21" customHeight="1">
      <c r="A36" s="93" t="s">
        <v>199</v>
      </c>
      <c r="B36" s="27">
        <v>171</v>
      </c>
      <c r="C36" s="27">
        <v>172</v>
      </c>
      <c r="D36" s="27">
        <v>173</v>
      </c>
      <c r="E36" s="27">
        <v>175</v>
      </c>
      <c r="F36" s="27">
        <v>176</v>
      </c>
      <c r="G36" s="27"/>
    </row>
    <row r="37" spans="1:7" ht="21" customHeight="1">
      <c r="A37" s="94"/>
      <c r="B37" s="24" t="str">
        <f>VLOOKUP('Boxed Numbers'!B36,Startlist!$A$2:$F$101,6,FALSE)</f>
        <v>Matthew, MURRAY</v>
      </c>
      <c r="C37" s="24" t="str">
        <f>VLOOKUP('Boxed Numbers'!C36,Startlist!$A$2:$F$101,6,FALSE)</f>
        <v>George, SOUTHGATE</v>
      </c>
      <c r="D37" s="24" t="str">
        <f>VLOOKUP('Boxed Numbers'!D36,Startlist!$A$2:$F$101,6,FALSE)</f>
        <v>Mark, PIERCE</v>
      </c>
      <c r="E37" s="24" t="str">
        <f>VLOOKUP('Boxed Numbers'!E36,Startlist!$A$2:$F$101,6,FALSE)</f>
        <v>Adam, GLEGG</v>
      </c>
      <c r="F37" s="24" t="str">
        <f>VLOOKUP('Boxed Numbers'!F36,Startlist!$A$2:$F$102,6,FALSE)</f>
        <v>Nicholas, JOSEY</v>
      </c>
      <c r="G37" s="24"/>
    </row>
    <row r="38" spans="1:7" ht="21" hidden="1" customHeight="1">
      <c r="A38" s="93" t="s">
        <v>392</v>
      </c>
      <c r="B38" s="27">
        <v>271</v>
      </c>
      <c r="C38" s="27">
        <v>272</v>
      </c>
      <c r="D38" s="27">
        <v>273</v>
      </c>
      <c r="E38" s="27">
        <v>274</v>
      </c>
      <c r="F38" s="27">
        <v>0</v>
      </c>
      <c r="G38" s="27">
        <v>0</v>
      </c>
    </row>
    <row r="39" spans="1:7" ht="21" hidden="1" customHeight="1">
      <c r="A39" s="94"/>
      <c r="B39" s="24" t="e">
        <f>VLOOKUP('Boxed Numbers'!B38,Startlist!$A$2:$F$101,6,FALSE)</f>
        <v>#N/A</v>
      </c>
      <c r="C39" s="24" t="e">
        <f>VLOOKUP('Boxed Numbers'!C38,Startlist!$A$2:$F$101,6,FALSE)</f>
        <v>#N/A</v>
      </c>
      <c r="D39" s="24" t="e">
        <f>VLOOKUP('Boxed Numbers'!D38,Startlist!$A$2:$F$101,6,FALSE)</f>
        <v>#N/A</v>
      </c>
      <c r="E39" s="24" t="e">
        <f>VLOOKUP('Boxed Numbers'!E38,Startlist!$A$2:$F$101,6,FALSE)</f>
        <v>#N/A</v>
      </c>
      <c r="F39" s="24" t="e">
        <f>VLOOKUP('Boxed Numbers'!F38,Startlist!$A$2:$F$101,6,FALSE)</f>
        <v>#N/A</v>
      </c>
      <c r="G39" s="24" t="e">
        <f>VLOOKUP('Boxed Numbers'!G38,Startlist!$A$2:$F$101,6,FALSE)</f>
        <v>#N/A</v>
      </c>
    </row>
  </sheetData>
  <mergeCells count="20">
    <mergeCell ref="A8:A9"/>
    <mergeCell ref="A10:A11"/>
    <mergeCell ref="A32:A33"/>
    <mergeCell ref="A34:A35"/>
    <mergeCell ref="A36:A37"/>
    <mergeCell ref="A38:A39"/>
    <mergeCell ref="A1:G1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  <mergeCell ref="A12:A13"/>
    <mergeCell ref="A2:A3"/>
    <mergeCell ref="A4:A5"/>
    <mergeCell ref="A6:A7"/>
  </mergeCells>
  <printOptions horizontalCentered="1" verticalCentered="1"/>
  <pageMargins left="0.23622047244094491" right="0.23622047244094491" top="0.35433070866141736" bottom="0.35433070866141736" header="0" footer="0"/>
  <pageSetup scale="96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activeCell="B1" sqref="B1:G1"/>
    </sheetView>
  </sheetViews>
  <sheetFormatPr defaultRowHeight="15"/>
  <cols>
    <col min="1" max="1" width="32.42578125" customWidth="1"/>
    <col min="2" max="7" width="4.42578125" customWidth="1"/>
    <col min="8" max="8" width="21.85546875" customWidth="1"/>
    <col min="9" max="9" width="19" customWidth="1"/>
    <col min="10" max="10" width="19.42578125" customWidth="1"/>
    <col min="11" max="11" width="12.85546875" style="52" customWidth="1"/>
    <col min="12" max="12" width="19.42578125" customWidth="1"/>
    <col min="13" max="13" width="12.7109375" style="52" customWidth="1"/>
  </cols>
  <sheetData>
    <row r="1" spans="1:13" ht="54.75" customHeight="1">
      <c r="A1" s="51" t="s">
        <v>2</v>
      </c>
      <c r="B1" s="97" t="s">
        <v>157</v>
      </c>
      <c r="C1" s="97"/>
      <c r="D1" s="97"/>
      <c r="E1" s="97"/>
      <c r="F1" s="97"/>
      <c r="G1" s="97"/>
      <c r="H1" s="51" t="s">
        <v>158</v>
      </c>
      <c r="I1" s="51" t="s">
        <v>159</v>
      </c>
      <c r="J1" s="51" t="s">
        <v>160</v>
      </c>
      <c r="K1" s="53" t="s">
        <v>167</v>
      </c>
      <c r="L1" s="51" t="s">
        <v>161</v>
      </c>
      <c r="M1" s="53" t="s">
        <v>168</v>
      </c>
    </row>
    <row r="2" spans="1:13" ht="21" customHeight="1">
      <c r="A2" s="50" t="s">
        <v>184</v>
      </c>
      <c r="B2" s="40">
        <f>'Boxed Numbers'!B2</f>
        <v>1</v>
      </c>
      <c r="C2" s="40">
        <f>'Boxed Numbers'!C2</f>
        <v>3</v>
      </c>
      <c r="D2" s="40">
        <f>'Boxed Numbers'!D2</f>
        <v>4</v>
      </c>
      <c r="E2" s="40">
        <f>'Boxed Numbers'!E2</f>
        <v>5</v>
      </c>
      <c r="F2" s="40">
        <f>'Boxed Numbers'!F2</f>
        <v>7</v>
      </c>
      <c r="G2" s="40">
        <f>'Boxed Numbers'!G2</f>
        <v>10</v>
      </c>
      <c r="H2" s="33"/>
      <c r="I2" s="33"/>
      <c r="J2" s="33"/>
      <c r="K2" s="33"/>
      <c r="L2" s="33"/>
      <c r="M2" s="33"/>
    </row>
    <row r="3" spans="1:13" ht="21" customHeight="1">
      <c r="A3" s="50" t="s">
        <v>185</v>
      </c>
      <c r="B3" s="40">
        <f>'Boxed Numbers'!B4</f>
        <v>11</v>
      </c>
      <c r="C3" s="40">
        <f>'Boxed Numbers'!C4</f>
        <v>13</v>
      </c>
      <c r="D3" s="40">
        <f>'Boxed Numbers'!D4</f>
        <v>15</v>
      </c>
      <c r="E3" s="40">
        <f>'Boxed Numbers'!E4</f>
        <v>16</v>
      </c>
      <c r="F3" s="40">
        <f>'Boxed Numbers'!F4</f>
        <v>17</v>
      </c>
      <c r="G3" s="40">
        <f>'Boxed Numbers'!G4</f>
        <v>20</v>
      </c>
      <c r="H3" s="33"/>
      <c r="I3" s="33"/>
      <c r="J3" s="33"/>
      <c r="K3" s="33"/>
      <c r="L3" s="33"/>
      <c r="M3" s="33"/>
    </row>
    <row r="4" spans="1:13" ht="21" customHeight="1">
      <c r="A4" s="50" t="s">
        <v>186</v>
      </c>
      <c r="B4" s="40">
        <f>'Boxed Numbers'!B6</f>
        <v>21</v>
      </c>
      <c r="C4" s="40">
        <f>'Boxed Numbers'!C6</f>
        <v>22</v>
      </c>
      <c r="D4" s="40">
        <f>'Boxed Numbers'!D6</f>
        <v>23</v>
      </c>
      <c r="E4" s="40">
        <f>'Boxed Numbers'!E6</f>
        <v>27</v>
      </c>
      <c r="F4" s="40">
        <f>'Boxed Numbers'!F6</f>
        <v>29</v>
      </c>
      <c r="G4" s="40"/>
      <c r="H4" s="33"/>
      <c r="I4" s="33"/>
      <c r="J4" s="33"/>
      <c r="K4" s="33"/>
      <c r="L4" s="33"/>
      <c r="M4" s="33"/>
    </row>
    <row r="5" spans="1:13" ht="21" customHeight="1">
      <c r="A5" s="50" t="s">
        <v>187</v>
      </c>
      <c r="B5" s="40">
        <f>'Boxed Numbers'!B8</f>
        <v>31</v>
      </c>
      <c r="C5" s="40">
        <f>'Boxed Numbers'!C8</f>
        <v>32</v>
      </c>
      <c r="D5" s="40">
        <f>'Boxed Numbers'!D8</f>
        <v>33</v>
      </c>
      <c r="E5" s="40">
        <f>'Boxed Numbers'!E8</f>
        <v>35</v>
      </c>
      <c r="F5" s="40">
        <f>'Boxed Numbers'!F8</f>
        <v>38</v>
      </c>
      <c r="G5" s="40">
        <f>'Boxed Numbers'!G8</f>
        <v>294</v>
      </c>
      <c r="H5" s="33"/>
      <c r="I5" s="33"/>
      <c r="J5" s="33"/>
      <c r="K5" s="33"/>
      <c r="L5" s="33"/>
      <c r="M5" s="33"/>
    </row>
    <row r="6" spans="1:13" ht="21" customHeight="1">
      <c r="A6" s="50" t="s">
        <v>188</v>
      </c>
      <c r="B6" s="40">
        <f>'Boxed Numbers'!B10</f>
        <v>41</v>
      </c>
      <c r="C6" s="40">
        <f>'Boxed Numbers'!C10</f>
        <v>43</v>
      </c>
      <c r="D6" s="40">
        <f>'Boxed Numbers'!D10</f>
        <v>44</v>
      </c>
      <c r="E6" s="40">
        <f>'Boxed Numbers'!E10</f>
        <v>46</v>
      </c>
      <c r="F6" s="40">
        <f>'Boxed Numbers'!F10</f>
        <v>48</v>
      </c>
      <c r="G6" s="40">
        <f>'Boxed Numbers'!G10</f>
        <v>50</v>
      </c>
      <c r="H6" s="33"/>
      <c r="I6" s="33"/>
      <c r="J6" s="33"/>
      <c r="K6" s="33"/>
      <c r="L6" s="33"/>
      <c r="M6" s="33"/>
    </row>
    <row r="7" spans="1:13" ht="21" customHeight="1">
      <c r="A7" s="50" t="s">
        <v>189</v>
      </c>
      <c r="B7" s="40">
        <f>'Boxed Numbers'!B12</f>
        <v>51</v>
      </c>
      <c r="C7" s="40">
        <f>'Boxed Numbers'!C12</f>
        <v>52</v>
      </c>
      <c r="D7" s="40">
        <f>'Boxed Numbers'!D12</f>
        <v>54</v>
      </c>
      <c r="E7" s="40">
        <f>'Boxed Numbers'!E12</f>
        <v>55</v>
      </c>
      <c r="F7" s="40">
        <f>'Boxed Numbers'!F12</f>
        <v>56</v>
      </c>
      <c r="G7" s="40">
        <f>'Boxed Numbers'!G12</f>
        <v>60</v>
      </c>
      <c r="H7" s="33"/>
      <c r="I7" s="33"/>
      <c r="J7" s="33"/>
      <c r="K7" s="33"/>
      <c r="L7" s="33"/>
      <c r="M7" s="33"/>
    </row>
    <row r="8" spans="1:13" ht="21" customHeight="1">
      <c r="A8" s="50" t="s">
        <v>190</v>
      </c>
      <c r="B8" s="40">
        <f>'Boxed Numbers'!B14</f>
        <v>61</v>
      </c>
      <c r="C8" s="40">
        <f>'Boxed Numbers'!C14</f>
        <v>63</v>
      </c>
      <c r="D8" s="40">
        <f>'Boxed Numbers'!D14</f>
        <v>64</v>
      </c>
      <c r="E8" s="40">
        <f>'Boxed Numbers'!E14</f>
        <v>65</v>
      </c>
      <c r="F8" s="40">
        <f>'Boxed Numbers'!F14</f>
        <v>66</v>
      </c>
      <c r="G8" s="40">
        <f>'Boxed Numbers'!G14</f>
        <v>69</v>
      </c>
      <c r="H8" s="33"/>
      <c r="I8" s="33"/>
      <c r="J8" s="33"/>
      <c r="K8" s="33"/>
      <c r="L8" s="33"/>
      <c r="M8" s="33"/>
    </row>
    <row r="9" spans="1:13" ht="21" customHeight="1">
      <c r="A9" s="50" t="s">
        <v>93</v>
      </c>
      <c r="B9" s="40">
        <f>'Boxed Numbers'!B16</f>
        <v>71</v>
      </c>
      <c r="C9" s="40">
        <f>'Boxed Numbers'!C16</f>
        <v>73</v>
      </c>
      <c r="D9" s="40">
        <f>'Boxed Numbers'!D16</f>
        <v>74</v>
      </c>
      <c r="E9" s="40">
        <f>'Boxed Numbers'!E16</f>
        <v>77</v>
      </c>
      <c r="F9" s="40">
        <f>'Boxed Numbers'!F16</f>
        <v>78</v>
      </c>
      <c r="G9" s="40">
        <f>'Boxed Numbers'!G16</f>
        <v>79</v>
      </c>
      <c r="H9" s="33"/>
      <c r="I9" s="33"/>
      <c r="J9" s="33"/>
      <c r="K9" s="33"/>
      <c r="L9" s="33"/>
      <c r="M9" s="33"/>
    </row>
    <row r="10" spans="1:13" ht="21" customHeight="1">
      <c r="A10" s="50" t="s">
        <v>191</v>
      </c>
      <c r="B10" s="40">
        <f>'Boxed Numbers'!B18</f>
        <v>83</v>
      </c>
      <c r="C10" s="40">
        <f>'Boxed Numbers'!C18</f>
        <v>84</v>
      </c>
      <c r="D10" s="40">
        <f>'Boxed Numbers'!D18</f>
        <v>89</v>
      </c>
      <c r="E10" s="40">
        <f>'Boxed Numbers'!E18</f>
        <v>289</v>
      </c>
      <c r="F10" s="40">
        <f>'Boxed Numbers'!F18</f>
        <v>292</v>
      </c>
      <c r="G10" s="40">
        <f>'Boxed Numbers'!G18</f>
        <v>295</v>
      </c>
      <c r="H10" s="33"/>
      <c r="I10" s="33"/>
      <c r="J10" s="33"/>
      <c r="K10" s="33"/>
      <c r="L10" s="33"/>
      <c r="M10" s="33"/>
    </row>
    <row r="11" spans="1:13" ht="21" customHeight="1">
      <c r="A11" s="50" t="s">
        <v>192</v>
      </c>
      <c r="B11" s="40">
        <f>'Boxed Numbers'!B20</f>
        <v>92</v>
      </c>
      <c r="C11" s="40">
        <f>'Boxed Numbers'!C20</f>
        <v>93</v>
      </c>
      <c r="D11" s="40">
        <f>'Boxed Numbers'!D20</f>
        <v>95</v>
      </c>
      <c r="E11" s="40">
        <f>'Boxed Numbers'!E20</f>
        <v>96</v>
      </c>
      <c r="F11" s="40">
        <f>'Boxed Numbers'!F20</f>
        <v>99</v>
      </c>
      <c r="G11" s="40">
        <f>'Boxed Numbers'!G20</f>
        <v>100</v>
      </c>
      <c r="H11" s="33"/>
      <c r="I11" s="33"/>
      <c r="J11" s="33"/>
      <c r="K11" s="33"/>
      <c r="L11" s="33"/>
      <c r="M11" s="33"/>
    </row>
    <row r="12" spans="1:13" ht="21" customHeight="1">
      <c r="A12" s="50" t="s">
        <v>397</v>
      </c>
      <c r="B12" s="40">
        <f>'Boxed Numbers'!B22</f>
        <v>101</v>
      </c>
      <c r="C12" s="40">
        <f>'Boxed Numbers'!C22</f>
        <v>103</v>
      </c>
      <c r="D12" s="40">
        <f>'Boxed Numbers'!D22</f>
        <v>104</v>
      </c>
      <c r="E12" s="40">
        <f>'Boxed Numbers'!E22</f>
        <v>105</v>
      </c>
      <c r="F12" s="40">
        <f>'Boxed Numbers'!F22</f>
        <v>106</v>
      </c>
      <c r="G12" s="40">
        <f>'Boxed Numbers'!G22</f>
        <v>108</v>
      </c>
      <c r="H12" s="33"/>
      <c r="I12" s="33"/>
      <c r="J12" s="33"/>
      <c r="K12" s="33"/>
      <c r="L12" s="33"/>
      <c r="M12" s="33"/>
    </row>
    <row r="13" spans="1:13" ht="21" customHeight="1">
      <c r="A13" s="50" t="s">
        <v>193</v>
      </c>
      <c r="B13" s="40">
        <f>'Boxed Numbers'!B24</f>
        <v>111</v>
      </c>
      <c r="C13" s="40">
        <f>'Boxed Numbers'!C24</f>
        <v>112</v>
      </c>
      <c r="D13" s="40">
        <f>'Boxed Numbers'!D24</f>
        <v>113</v>
      </c>
      <c r="E13" s="40">
        <f>'Boxed Numbers'!E24</f>
        <v>116</v>
      </c>
      <c r="F13" s="40"/>
      <c r="G13" s="40"/>
      <c r="H13" s="33"/>
      <c r="I13" s="33"/>
      <c r="J13" s="33"/>
      <c r="K13" s="33"/>
      <c r="L13" s="33"/>
      <c r="M13" s="33"/>
    </row>
    <row r="14" spans="1:13" ht="21" customHeight="1">
      <c r="A14" s="50" t="s">
        <v>194</v>
      </c>
      <c r="B14" s="40">
        <f>'Boxed Numbers'!B26</f>
        <v>121</v>
      </c>
      <c r="C14" s="40">
        <f>'Boxed Numbers'!C26</f>
        <v>122</v>
      </c>
      <c r="D14" s="40">
        <f>'Boxed Numbers'!D26</f>
        <v>126</v>
      </c>
      <c r="E14" s="40">
        <f>'Boxed Numbers'!E26</f>
        <v>127</v>
      </c>
      <c r="F14" s="40">
        <f>'Boxed Numbers'!F26</f>
        <v>129</v>
      </c>
      <c r="G14" s="40">
        <f>'Boxed Numbers'!G26</f>
        <v>130</v>
      </c>
      <c r="H14" s="33"/>
      <c r="I14" s="33"/>
      <c r="J14" s="33"/>
      <c r="K14" s="33"/>
      <c r="L14" s="33"/>
      <c r="M14" s="33"/>
    </row>
    <row r="15" spans="1:13" ht="21" customHeight="1">
      <c r="A15" s="50" t="s">
        <v>195</v>
      </c>
      <c r="B15" s="40">
        <f>'Boxed Numbers'!B28</f>
        <v>131</v>
      </c>
      <c r="C15" s="40">
        <f>'Boxed Numbers'!C28</f>
        <v>132</v>
      </c>
      <c r="D15" s="40">
        <f>'Boxed Numbers'!D28</f>
        <v>133</v>
      </c>
      <c r="E15" s="40">
        <f>'Boxed Numbers'!E28</f>
        <v>134</v>
      </c>
      <c r="F15" s="40">
        <f>'Boxed Numbers'!F28</f>
        <v>140</v>
      </c>
      <c r="G15" s="40"/>
      <c r="H15" s="33"/>
      <c r="I15" s="33"/>
      <c r="J15" s="33"/>
      <c r="K15" s="33"/>
      <c r="L15" s="33"/>
      <c r="M15" s="33"/>
    </row>
    <row r="16" spans="1:13" ht="21" customHeight="1">
      <c r="A16" s="50" t="s">
        <v>196</v>
      </c>
      <c r="B16" s="40">
        <f>'Boxed Numbers'!B30</f>
        <v>141</v>
      </c>
      <c r="C16" s="40">
        <f>'Boxed Numbers'!C30</f>
        <v>143</v>
      </c>
      <c r="D16" s="40">
        <f>'Boxed Numbers'!D30</f>
        <v>144</v>
      </c>
      <c r="E16" s="40">
        <f>'Boxed Numbers'!E30</f>
        <v>146</v>
      </c>
      <c r="F16" s="40">
        <f>'Boxed Numbers'!F30</f>
        <v>148</v>
      </c>
      <c r="G16" s="40">
        <f>'Boxed Numbers'!G30</f>
        <v>150</v>
      </c>
      <c r="H16" s="33"/>
      <c r="I16" s="33"/>
      <c r="J16" s="33"/>
      <c r="K16" s="33"/>
      <c r="L16" s="33"/>
      <c r="M16" s="33"/>
    </row>
    <row r="17" spans="1:13" ht="21" customHeight="1">
      <c r="A17" s="50" t="s">
        <v>197</v>
      </c>
      <c r="B17" s="40">
        <f>'Boxed Numbers'!B32</f>
        <v>156</v>
      </c>
      <c r="C17" s="40">
        <f>'Boxed Numbers'!C32</f>
        <v>157</v>
      </c>
      <c r="D17" s="40">
        <f>'Boxed Numbers'!D32</f>
        <v>158</v>
      </c>
      <c r="E17" s="40">
        <f>'Boxed Numbers'!E32</f>
        <v>159</v>
      </c>
      <c r="F17" s="40">
        <f>'Boxed Numbers'!F32</f>
        <v>160</v>
      </c>
      <c r="G17" s="40">
        <f>'Boxed Numbers'!G32</f>
        <v>297</v>
      </c>
      <c r="H17" s="33"/>
      <c r="I17" s="33"/>
      <c r="J17" s="33"/>
      <c r="K17" s="33"/>
      <c r="L17" s="33"/>
      <c r="M17" s="33"/>
    </row>
    <row r="18" spans="1:13" ht="21" customHeight="1">
      <c r="A18" s="50" t="s">
        <v>198</v>
      </c>
      <c r="B18" s="40">
        <f>'Boxed Numbers'!B34</f>
        <v>163</v>
      </c>
      <c r="C18" s="40">
        <f>'Boxed Numbers'!C34</f>
        <v>168</v>
      </c>
      <c r="D18" s="40">
        <f>'Boxed Numbers'!D34</f>
        <v>169</v>
      </c>
      <c r="E18" s="40">
        <f>'Boxed Numbers'!E34</f>
        <v>296</v>
      </c>
      <c r="F18" s="40"/>
      <c r="G18" s="40"/>
      <c r="H18" s="33"/>
      <c r="I18" s="33"/>
      <c r="J18" s="33"/>
      <c r="K18" s="33"/>
      <c r="L18" s="33"/>
      <c r="M18" s="33"/>
    </row>
    <row r="19" spans="1:13" ht="21" customHeight="1">
      <c r="A19" s="50" t="s">
        <v>199</v>
      </c>
      <c r="B19" s="40">
        <f>'Boxed Numbers'!B36</f>
        <v>171</v>
      </c>
      <c r="C19" s="40">
        <f>'Boxed Numbers'!C36</f>
        <v>172</v>
      </c>
      <c r="D19" s="40">
        <f>'Boxed Numbers'!D36</f>
        <v>173</v>
      </c>
      <c r="E19" s="40">
        <f>'Boxed Numbers'!E36</f>
        <v>175</v>
      </c>
      <c r="F19" s="40">
        <f>'Boxed Numbers'!F36</f>
        <v>176</v>
      </c>
      <c r="G19" s="40"/>
      <c r="H19" s="33"/>
      <c r="I19" s="33"/>
      <c r="J19" s="33"/>
      <c r="K19" s="33"/>
      <c r="L19" s="33"/>
      <c r="M19" s="33"/>
    </row>
    <row r="20" spans="1:13" ht="21" hidden="1" customHeight="1">
      <c r="A20" s="50" t="s">
        <v>392</v>
      </c>
      <c r="B20" s="40"/>
      <c r="C20" s="40"/>
      <c r="D20" s="40"/>
      <c r="E20" s="40"/>
      <c r="F20" s="40"/>
      <c r="G20" s="40"/>
      <c r="H20" s="33"/>
      <c r="I20" s="33"/>
      <c r="J20" s="33"/>
      <c r="K20" s="33"/>
      <c r="L20" s="33"/>
      <c r="M20" s="33"/>
    </row>
  </sheetData>
  <mergeCells count="1">
    <mergeCell ref="B1:G1"/>
  </mergeCells>
  <pageMargins left="0.25" right="0.25" top="0.75" bottom="0.75" header="0.3" footer="0.3"/>
  <pageSetup paperSize="9" scale="84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C13" sqref="C13"/>
    </sheetView>
  </sheetViews>
  <sheetFormatPr defaultRowHeight="15"/>
  <cols>
    <col min="1" max="1" width="5.7109375" style="52" bestFit="1" customWidth="1"/>
    <col min="2" max="2" width="9.140625" style="10"/>
    <col min="3" max="3" width="23.7109375" style="52" bestFit="1" customWidth="1"/>
    <col min="4" max="4" width="59.85546875" style="52" bestFit="1" customWidth="1"/>
    <col min="5" max="5" width="9.140625" style="10"/>
    <col min="6" max="6" width="9.140625" style="22"/>
    <col min="7" max="16384" width="9.140625" style="52"/>
  </cols>
  <sheetData>
    <row r="1" spans="1:5" ht="18.75">
      <c r="A1" s="92" t="s">
        <v>452</v>
      </c>
      <c r="B1" s="92"/>
      <c r="C1" s="92"/>
      <c r="D1" s="92"/>
      <c r="E1" s="92"/>
    </row>
    <row r="2" spans="1:5" ht="30" customHeight="1">
      <c r="A2" s="58" t="s">
        <v>312</v>
      </c>
      <c r="B2" s="58" t="s">
        <v>311</v>
      </c>
      <c r="C2" s="58" t="s">
        <v>310</v>
      </c>
      <c r="D2" s="58" t="s">
        <v>2</v>
      </c>
      <c r="E2" s="58" t="s">
        <v>1</v>
      </c>
    </row>
    <row r="3" spans="1:5">
      <c r="A3" s="40">
        <v>1</v>
      </c>
      <c r="B3" s="40">
        <v>157</v>
      </c>
      <c r="C3" s="33" t="str">
        <f>VLOOKUP($B3,Startlist!$A$2:$F$101,6,FALSE)</f>
        <v>Aden, DE JAGER</v>
      </c>
      <c r="D3" s="33" t="str">
        <f>VLOOKUP($B3,Startlist!$A$2:$D$101,4,FALSE)</f>
        <v>McDonalds Downunder</v>
      </c>
      <c r="E3" s="40">
        <v>50</v>
      </c>
    </row>
    <row r="4" spans="1:5">
      <c r="A4" s="40">
        <v>2</v>
      </c>
      <c r="B4" s="40">
        <v>32</v>
      </c>
      <c r="C4" s="33" t="str">
        <f>VLOOKUP($B4,Startlist!$A$2:$F$101,6,FALSE)</f>
        <v>Alex, WOHLER</v>
      </c>
      <c r="D4" s="33" t="str">
        <f>VLOOKUP($B4,Startlist!$A$2:$D$101,4,FALSE)</f>
        <v>Giant Rockhampton</v>
      </c>
      <c r="E4" s="40">
        <v>45</v>
      </c>
    </row>
    <row r="5" spans="1:5">
      <c r="A5" s="40">
        <v>3</v>
      </c>
      <c r="B5" s="40">
        <v>108</v>
      </c>
      <c r="C5" s="33" t="str">
        <f>VLOOKUP($B5,Startlist!$A$2:$F$101,6,FALSE)</f>
        <v>Gilbert, GUTOWSKI</v>
      </c>
      <c r="D5" s="33" t="str">
        <f>VLOOKUP($B5,Startlist!$A$2:$D$101,4,FALSE)</f>
        <v>Balmoral Elite Team sponsored by O'Donnel Legal and EPIC Assist</v>
      </c>
      <c r="E5" s="40">
        <v>40</v>
      </c>
    </row>
    <row r="6" spans="1:5">
      <c r="A6" s="40">
        <v>4</v>
      </c>
      <c r="B6" s="40">
        <v>159</v>
      </c>
      <c r="C6" s="33" t="str">
        <f>VLOOKUP($B6,Startlist!$A$2:$F$101,6,FALSE)</f>
        <v>Lindsay, LAWRY</v>
      </c>
      <c r="D6" s="33" t="str">
        <f>VLOOKUP($B6,Startlist!$A$2:$D$101,4,FALSE)</f>
        <v>McDonalds Downunder</v>
      </c>
      <c r="E6" s="40">
        <v>38</v>
      </c>
    </row>
    <row r="7" spans="1:5">
      <c r="A7" s="40">
        <v>5</v>
      </c>
      <c r="B7" s="40">
        <v>43</v>
      </c>
      <c r="C7" s="33" t="str">
        <f>VLOOKUP($B7,Startlist!$A$2:$F$101,6,FALSE)</f>
        <v>Jonathon, NOBLE</v>
      </c>
      <c r="D7" s="33" t="str">
        <f>VLOOKUP($B7,Startlist!$A$2:$D$101,4,FALSE)</f>
        <v>Erdinger Alkoholfrei - fiets Apparel Cycling Team</v>
      </c>
      <c r="E7" s="40">
        <v>36</v>
      </c>
    </row>
    <row r="8" spans="1:5">
      <c r="A8" s="40">
        <v>6</v>
      </c>
      <c r="B8" s="40">
        <v>111</v>
      </c>
      <c r="C8" s="33" t="str">
        <f>VLOOKUP($B8,Startlist!$A$2:$F$101,6,FALSE)</f>
        <v>David, MELVILLE</v>
      </c>
      <c r="D8" s="33" t="str">
        <f>VLOOKUP($B8,Startlist!$A$2:$D$101,4,FALSE)</f>
        <v>Data#3 Cisco p/b Scody</v>
      </c>
      <c r="E8" s="40">
        <v>34</v>
      </c>
    </row>
    <row r="9" spans="1:5">
      <c r="A9" s="40">
        <v>7</v>
      </c>
      <c r="B9" s="40">
        <v>144</v>
      </c>
      <c r="C9" s="33" t="str">
        <f>VLOOKUP($B9,Startlist!$A$2:$F$101,6,FALSE)</f>
        <v>Craig, CORE</v>
      </c>
      <c r="D9" s="33" t="str">
        <f>VLOOKUP($B9,Startlist!$A$2:$D$101,4,FALSE)</f>
        <v>Intervelo p/b Fitzroy Island</v>
      </c>
      <c r="E9" s="40">
        <v>33</v>
      </c>
    </row>
    <row r="10" spans="1:5">
      <c r="A10" s="40">
        <v>8</v>
      </c>
      <c r="B10" s="40">
        <v>31</v>
      </c>
      <c r="C10" s="33" t="str">
        <f>VLOOKUP($B10,Startlist!$A$2:$F$101,6,FALSE)</f>
        <v>Jesse, KERRISON</v>
      </c>
      <c r="D10" s="33" t="str">
        <f>VLOOKUP($B10,Startlist!$A$2:$D$101,4,FALSE)</f>
        <v>Giant Rockhampton</v>
      </c>
      <c r="E10" s="40">
        <v>32</v>
      </c>
    </row>
    <row r="11" spans="1:5">
      <c r="A11" s="40">
        <v>9</v>
      </c>
      <c r="B11" s="40">
        <v>46</v>
      </c>
      <c r="C11" s="33" t="str">
        <f>VLOOKUP($B11,Startlist!$A$2:$F$101,6,FALSE)</f>
        <v>Ben, CARMAN</v>
      </c>
      <c r="D11" s="33" t="str">
        <f>VLOOKUP($B11,Startlist!$A$2:$D$101,4,FALSE)</f>
        <v>Erdinger Alkoholfrei - fiets Apparel Cycling Team</v>
      </c>
      <c r="E11" s="40">
        <v>31</v>
      </c>
    </row>
    <row r="12" spans="1:5">
      <c r="A12" s="40">
        <v>10</v>
      </c>
      <c r="B12" s="40">
        <v>73</v>
      </c>
      <c r="C12" s="33" t="str">
        <f>VLOOKUP($B12,Startlist!$A$2:$F$101,6,FALSE)</f>
        <v>Manolo, ZANELLA</v>
      </c>
      <c r="D12" s="33" t="str">
        <f>VLOOKUP($B12,Startlist!$A$2:$D$101,4,FALSE)</f>
        <v>Campos Cycling Team</v>
      </c>
      <c r="E12" s="40">
        <v>30</v>
      </c>
    </row>
    <row r="13" spans="1:5">
      <c r="A13" s="40">
        <v>11</v>
      </c>
      <c r="B13" s="40">
        <v>158</v>
      </c>
      <c r="C13" s="33" t="str">
        <f>VLOOKUP($B13,Startlist!$A$2:$F$101,6,FALSE)</f>
        <v>Troy, HERFOSS</v>
      </c>
      <c r="D13" s="33" t="str">
        <f>VLOOKUP($B13,Startlist!$A$2:$D$101,4,FALSE)</f>
        <v>McDonalds Downunder</v>
      </c>
      <c r="E13" s="40">
        <v>29</v>
      </c>
    </row>
    <row r="14" spans="1:5">
      <c r="A14" s="40">
        <v>12</v>
      </c>
      <c r="B14" s="40">
        <v>21</v>
      </c>
      <c r="C14" s="33" t="str">
        <f>VLOOKUP($B14,Startlist!$A$2:$F$101,6,FALSE)</f>
        <v>Kyle, MARWOOD</v>
      </c>
      <c r="D14" s="33" t="str">
        <f>VLOOKUP($B14,Startlist!$A$2:$D$101,4,FALSE)</f>
        <v>Living Here Cycling Team Powered by Sedgman and Hitachi</v>
      </c>
      <c r="E14" s="40">
        <v>28</v>
      </c>
    </row>
    <row r="15" spans="1:5">
      <c r="A15" s="40">
        <v>13</v>
      </c>
      <c r="B15" s="40">
        <v>15</v>
      </c>
      <c r="C15" s="33" t="str">
        <f>VLOOKUP($B15,Startlist!$A$2:$F$101,6,FALSE)</f>
        <v>Joshua, BEIKOFF</v>
      </c>
      <c r="D15" s="33" t="str">
        <f>VLOOKUP($B15,Startlist!$A$2:$D$101,4,FALSE)</f>
        <v>Mipela Geo Solutions Altitude Race Team</v>
      </c>
      <c r="E15" s="40">
        <v>27</v>
      </c>
    </row>
    <row r="16" spans="1:5">
      <c r="A16" s="40">
        <v>14</v>
      </c>
      <c r="B16" s="40">
        <v>1</v>
      </c>
      <c r="C16" s="33" t="str">
        <f>VLOOKUP($B16,Startlist!$A$2:$F$101,6,FALSE)</f>
        <v>Daniel, LUKE</v>
      </c>
      <c r="D16" s="33" t="str">
        <f>VLOOKUP($B16,Startlist!$A$2:$D$101,4,FALSE)</f>
        <v>Procella Sports p/b Jumbo Interactive</v>
      </c>
      <c r="E16" s="40">
        <v>26</v>
      </c>
    </row>
    <row r="17" spans="1:7">
      <c r="A17" s="40">
        <v>15</v>
      </c>
      <c r="B17" s="40">
        <v>17</v>
      </c>
      <c r="C17" s="33" t="str">
        <f>VLOOKUP($B17,Startlist!$A$2:$F$101,6,FALSE)</f>
        <v>Mark, RENDER</v>
      </c>
      <c r="D17" s="33" t="str">
        <f>VLOOKUP($B17,Startlist!$A$2:$D$101,4,FALSE)</f>
        <v>Mipela Geo Solutions Altitude Race Team</v>
      </c>
      <c r="E17" s="40">
        <v>25</v>
      </c>
    </row>
    <row r="18" spans="1:7">
      <c r="A18" s="40">
        <v>16</v>
      </c>
      <c r="B18" s="40">
        <v>101</v>
      </c>
      <c r="C18" s="33" t="str">
        <f>VLOOKUP($B18,Startlist!$A$2:$F$101,6,FALSE)</f>
        <v>Correy, EDMED</v>
      </c>
      <c r="D18" s="33" t="str">
        <f>VLOOKUP($B18,Startlist!$A$2:$D$101,4,FALSE)</f>
        <v>Balmoral Elite Team sponsored by O'Donnel Legal and EPIC Assist</v>
      </c>
      <c r="E18" s="40">
        <v>24</v>
      </c>
    </row>
    <row r="19" spans="1:7">
      <c r="A19" s="40">
        <v>17</v>
      </c>
      <c r="B19" s="40">
        <v>143</v>
      </c>
      <c r="C19" s="33" t="str">
        <f>VLOOKUP($B19,Startlist!$A$2:$F$101,6,FALSE)</f>
        <v>Lee, MASTERS</v>
      </c>
      <c r="D19" s="33" t="str">
        <f>VLOOKUP($B19,Startlist!$A$2:$D$101,4,FALSE)</f>
        <v>Intervelo p/b Fitzroy Island</v>
      </c>
      <c r="E19" s="40">
        <v>23</v>
      </c>
    </row>
    <row r="20" spans="1:7">
      <c r="A20" s="40">
        <v>18</v>
      </c>
      <c r="B20" s="40">
        <v>121</v>
      </c>
      <c r="C20" s="33" t="str">
        <f>VLOOKUP($B20,Startlist!$A$2:$F$101,6,FALSE)</f>
        <v>Sean, TRAINOR</v>
      </c>
      <c r="D20" s="33" t="str">
        <f>VLOOKUP($B20,Startlist!$A$2:$D$101,4,FALSE)</f>
        <v>Podium Life p/b Espresso Garage</v>
      </c>
      <c r="E20" s="40">
        <v>22</v>
      </c>
    </row>
    <row r="21" spans="1:7">
      <c r="A21" s="40">
        <v>19</v>
      </c>
      <c r="B21" s="40">
        <v>44</v>
      </c>
      <c r="C21" s="33" t="str">
        <f>VLOOKUP($B21,Startlist!$A$2:$F$101,6,FALSE)</f>
        <v>David, MCADAM</v>
      </c>
      <c r="D21" s="33" t="str">
        <f>VLOOKUP($B21,Startlist!$A$2:$D$101,4,FALSE)</f>
        <v>Erdinger Alkoholfrei - fiets Apparel Cycling Team</v>
      </c>
      <c r="E21" s="40">
        <v>21</v>
      </c>
    </row>
    <row r="22" spans="1:7">
      <c r="A22" s="40">
        <v>20</v>
      </c>
      <c r="B22" s="40">
        <v>56</v>
      </c>
      <c r="C22" s="33" t="str">
        <f>VLOOKUP($B22,Startlist!$A$2:$F$101,6,FALSE)</f>
        <v>Pete, COLLINS</v>
      </c>
      <c r="D22" s="33" t="str">
        <f>VLOOKUP($B22,Startlist!$A$2:$D$101,4,FALSE)</f>
        <v>Colliers Racing</v>
      </c>
      <c r="E22" s="40">
        <v>20</v>
      </c>
    </row>
    <row r="23" spans="1:7">
      <c r="A23" s="40">
        <v>21</v>
      </c>
      <c r="B23" s="40">
        <v>74</v>
      </c>
      <c r="C23" s="33" t="str">
        <f>VLOOKUP($B23,Startlist!$A$2:$F$101,6,FALSE)</f>
        <v>Chris, MYATT</v>
      </c>
      <c r="D23" s="33" t="str">
        <f>VLOOKUP($B23,Startlist!$A$2:$D$101,4,FALSE)</f>
        <v>Campos Cycling Team</v>
      </c>
      <c r="E23" s="40">
        <v>19</v>
      </c>
    </row>
    <row r="24" spans="1:7">
      <c r="A24" s="40">
        <v>22</v>
      </c>
      <c r="B24" s="40">
        <v>127</v>
      </c>
      <c r="C24" s="33" t="str">
        <f>VLOOKUP($B24,Startlist!$A$2:$F$101,6,FALSE)</f>
        <v>Aidan, KAMPERS</v>
      </c>
      <c r="D24" s="33" t="str">
        <f>VLOOKUP($B24,Startlist!$A$2:$D$101,4,FALSE)</f>
        <v>Podium Life p/b Espresso Garage</v>
      </c>
      <c r="E24" s="40">
        <v>18</v>
      </c>
    </row>
    <row r="25" spans="1:7">
      <c r="A25" s="40">
        <v>23</v>
      </c>
      <c r="B25" s="40">
        <v>79</v>
      </c>
      <c r="C25" s="33" t="str">
        <f>VLOOKUP($B25,Startlist!$A$2:$F$101,6,FALSE)</f>
        <v>Brad, FOX</v>
      </c>
      <c r="D25" s="33" t="str">
        <f>VLOOKUP($B25,Startlist!$A$2:$D$101,4,FALSE)</f>
        <v>Campos Cycling Team</v>
      </c>
      <c r="E25" s="40">
        <v>17</v>
      </c>
    </row>
    <row r="26" spans="1:7">
      <c r="A26" s="40">
        <v>24</v>
      </c>
      <c r="B26" s="40">
        <v>104</v>
      </c>
      <c r="C26" s="33" t="str">
        <f>VLOOKUP($B26,Startlist!$A$2:$F$101,6,FALSE)</f>
        <v>Tom, HODGE</v>
      </c>
      <c r="D26" s="33" t="str">
        <f>VLOOKUP($B26,Startlist!$A$2:$D$101,4,FALSE)</f>
        <v>Balmoral Elite Team sponsored by O'Donnel Legal and EPIC Assist</v>
      </c>
      <c r="E26" s="40">
        <v>16</v>
      </c>
    </row>
    <row r="27" spans="1:7">
      <c r="A27" s="40">
        <v>25</v>
      </c>
      <c r="B27" s="40">
        <v>163</v>
      </c>
      <c r="C27" s="33" t="str">
        <f>VLOOKUP($B27,Startlist!$A$2:$F$101,6,FALSE)</f>
        <v>Connor, REARDON</v>
      </c>
      <c r="D27" s="33" t="str">
        <f>VLOOKUP($B27,Startlist!$A$2:$D$101,4,FALSE)</f>
        <v>Brisbane Camperland</v>
      </c>
      <c r="E27" s="40">
        <v>15</v>
      </c>
    </row>
    <row r="28" spans="1:7">
      <c r="A28" s="40">
        <v>26</v>
      </c>
      <c r="B28" s="40">
        <v>116</v>
      </c>
      <c r="C28" s="33" t="str">
        <f>VLOOKUP($B28,Startlist!$A$2:$F$101,6,FALSE)</f>
        <v>Dylan, NEWBERY</v>
      </c>
      <c r="D28" s="33" t="str">
        <f>VLOOKUP($B28,Startlist!$A$2:$D$101,4,FALSE)</f>
        <v>Data#3 Cisco p/b Scody</v>
      </c>
      <c r="E28" s="40">
        <v>14</v>
      </c>
    </row>
    <row r="29" spans="1:7">
      <c r="A29" s="40">
        <v>27</v>
      </c>
      <c r="B29" s="40">
        <v>112</v>
      </c>
      <c r="C29" s="33" t="str">
        <f>VLOOKUP($B29,Startlist!$A$2:$F$101,6,FALSE)</f>
        <v>Alex, GRUNKE</v>
      </c>
      <c r="D29" s="33" t="str">
        <f>VLOOKUP($B29,Startlist!$A$2:$D$101,4,FALSE)</f>
        <v>Data#3 Cisco p/b Scody</v>
      </c>
      <c r="E29" s="40">
        <v>13</v>
      </c>
    </row>
    <row r="30" spans="1:7">
      <c r="A30" s="40">
        <v>28</v>
      </c>
      <c r="B30" s="40">
        <v>105</v>
      </c>
      <c r="C30" s="33" t="str">
        <f>VLOOKUP($B30,Startlist!$A$2:$F$101,6,FALSE)</f>
        <v>Alex, QUIRK</v>
      </c>
      <c r="D30" s="33" t="str">
        <f>VLOOKUP($B30,Startlist!$A$2:$D$101,4,FALSE)</f>
        <v>Balmoral Elite Team sponsored by O'Donnel Legal and EPIC Assist</v>
      </c>
      <c r="E30" s="40">
        <v>12</v>
      </c>
    </row>
    <row r="31" spans="1:7">
      <c r="A31" s="40">
        <v>29</v>
      </c>
      <c r="B31" s="40">
        <v>4</v>
      </c>
      <c r="C31" s="33" t="str">
        <f>VLOOKUP($B31,Startlist!$A$2:$F$101,6,FALSE)</f>
        <v>Sebastian, BERWICK</v>
      </c>
      <c r="D31" s="33" t="str">
        <f>VLOOKUP($B31,Startlist!$A$2:$D$101,4,FALSE)</f>
        <v>Procella Sports p/b Jumbo Interactive</v>
      </c>
      <c r="E31" s="40">
        <v>11</v>
      </c>
      <c r="G31" s="10"/>
    </row>
    <row r="32" spans="1:7">
      <c r="A32" s="40">
        <v>30</v>
      </c>
      <c r="B32" s="40">
        <v>146</v>
      </c>
      <c r="C32" s="33" t="str">
        <f>VLOOKUP($B32,Startlist!$A$2:$F$101,6,FALSE)</f>
        <v>Ales, CLAIRS</v>
      </c>
      <c r="D32" s="33" t="str">
        <f>VLOOKUP($B32,Startlist!$A$2:$D$101,4,FALSE)</f>
        <v>Intervelo p/b Fitzroy Island</v>
      </c>
      <c r="E32" s="40">
        <v>10</v>
      </c>
      <c r="G32" s="10"/>
    </row>
    <row r="33" spans="1:7">
      <c r="A33" s="40">
        <v>31</v>
      </c>
      <c r="B33" s="40">
        <v>160</v>
      </c>
      <c r="C33" s="33" t="str">
        <f>VLOOKUP($B33,Startlist!$A$2:$F$101,6,FALSE)</f>
        <v>Amarni, DRAKE</v>
      </c>
      <c r="D33" s="33" t="str">
        <f>VLOOKUP($B33,Startlist!$A$2:$D$101,4,FALSE)</f>
        <v>McDonalds Downunder</v>
      </c>
      <c r="E33" s="40">
        <v>2</v>
      </c>
      <c r="G33" s="10"/>
    </row>
    <row r="34" spans="1:7">
      <c r="A34" s="40">
        <v>32</v>
      </c>
      <c r="B34" s="40">
        <v>131</v>
      </c>
      <c r="C34" s="33" t="str">
        <f>VLOOKUP($B34,Startlist!$A$2:$F$101,6,FALSE)</f>
        <v>Ian, JOHNSTON</v>
      </c>
      <c r="D34" s="33" t="str">
        <f>VLOOKUP($B34,Startlist!$A$2:$D$101,4,FALSE)</f>
        <v>Hamilton Wheelers Elite Team</v>
      </c>
      <c r="E34" s="40">
        <v>2</v>
      </c>
      <c r="G34" s="10"/>
    </row>
    <row r="35" spans="1:7">
      <c r="A35" s="40">
        <v>33</v>
      </c>
      <c r="B35" s="40">
        <v>7</v>
      </c>
      <c r="C35" s="33" t="str">
        <f>VLOOKUP($B35,Startlist!$A$2:$F$101,6,FALSE)</f>
        <v>Ryan, WILSON</v>
      </c>
      <c r="D35" s="33" t="str">
        <f>VLOOKUP($B35,Startlist!$A$2:$D$101,4,FALSE)</f>
        <v>Procella Sports p/b Jumbo Interactive</v>
      </c>
      <c r="E35" s="40">
        <v>2</v>
      </c>
      <c r="G35" s="10"/>
    </row>
    <row r="36" spans="1:7">
      <c r="A36" s="40">
        <v>34</v>
      </c>
      <c r="B36" s="40">
        <v>64</v>
      </c>
      <c r="C36" s="33" t="str">
        <f>VLOOKUP($B36,Startlist!$A$2:$F$101,6,FALSE)</f>
        <v>Dugald, MACARTHUR</v>
      </c>
      <c r="D36" s="33" t="str">
        <f>VLOOKUP($B36,Startlist!$A$2:$D$101,4,FALSE)</f>
        <v>Cobra9 Intebuild Racing</v>
      </c>
      <c r="E36" s="40">
        <v>2</v>
      </c>
    </row>
    <row r="37" spans="1:7">
      <c r="A37" s="40">
        <v>35</v>
      </c>
      <c r="B37" s="40">
        <v>156</v>
      </c>
      <c r="C37" s="33" t="str">
        <f>VLOOKUP($B37,Startlist!$A$2:$F$101,6,FALSE)</f>
        <v>Sam, MOBBERLEY</v>
      </c>
      <c r="D37" s="33" t="str">
        <f>VLOOKUP($B37,Startlist!$A$2:$D$101,4,FALSE)</f>
        <v>McDonalds Downunder</v>
      </c>
      <c r="E37" s="40">
        <v>2</v>
      </c>
    </row>
    <row r="38" spans="1:7">
      <c r="A38" s="40">
        <v>36</v>
      </c>
      <c r="B38" s="40">
        <v>126</v>
      </c>
      <c r="C38" s="33" t="str">
        <f>VLOOKUP($B38,Startlist!$A$2:$F$101,6,FALSE)</f>
        <v>Henry, LEEF</v>
      </c>
      <c r="D38" s="33" t="str">
        <f>VLOOKUP($B38,Startlist!$A$2:$D$101,4,FALSE)</f>
        <v>Podium Life p/b Espresso Garage</v>
      </c>
      <c r="E38" s="40">
        <v>2</v>
      </c>
    </row>
    <row r="39" spans="1:7">
      <c r="A39" s="40">
        <v>37</v>
      </c>
      <c r="B39" s="40">
        <v>78</v>
      </c>
      <c r="C39" s="33" t="str">
        <f>VLOOKUP($B39,Startlist!$A$2:$F$101,6,FALSE)</f>
        <v>Luke, VAN MAANENBERG</v>
      </c>
      <c r="D39" s="33" t="str">
        <f>VLOOKUP($B39,Startlist!$A$2:$D$101,4,FALSE)</f>
        <v>Campos Cycling Team</v>
      </c>
      <c r="E39" s="40">
        <v>2</v>
      </c>
    </row>
    <row r="40" spans="1:7">
      <c r="A40" s="40">
        <v>38</v>
      </c>
      <c r="B40" s="40">
        <v>77</v>
      </c>
      <c r="C40" s="33" t="str">
        <f>VLOOKUP($B40,Startlist!$A$2:$F$101,6,FALSE)</f>
        <v>Mitch, SUTTON</v>
      </c>
      <c r="D40" s="33" t="str">
        <f>VLOOKUP($B40,Startlist!$A$2:$D$101,4,FALSE)</f>
        <v>Campos Cycling Team</v>
      </c>
      <c r="E40" s="40">
        <v>2</v>
      </c>
    </row>
    <row r="41" spans="1:7">
      <c r="A41" s="40">
        <v>39</v>
      </c>
      <c r="B41" s="40">
        <v>71</v>
      </c>
      <c r="C41" s="33" t="str">
        <f>VLOOKUP($B41,Startlist!$A$2:$F$101,6,FALSE)</f>
        <v>Ben, COOK</v>
      </c>
      <c r="D41" s="33" t="str">
        <f>VLOOKUP($B41,Startlist!$A$2:$D$101,4,FALSE)</f>
        <v>Campos Cycling Team</v>
      </c>
      <c r="E41" s="40">
        <v>2</v>
      </c>
    </row>
    <row r="42" spans="1:7">
      <c r="A42" s="40">
        <v>40</v>
      </c>
      <c r="B42" s="40">
        <v>296</v>
      </c>
      <c r="C42" s="33" t="str">
        <f>VLOOKUP($B42,Startlist!$A$2:$F$101,6,FALSE)</f>
        <v>Nicholas, LEONARD</v>
      </c>
      <c r="D42" s="33" t="str">
        <f>VLOOKUP($B42,Startlist!$A$2:$D$101,4,FALSE)</f>
        <v>Brisbane Camperland (GUEST RIDER)</v>
      </c>
      <c r="E42" s="40">
        <v>0</v>
      </c>
    </row>
    <row r="43" spans="1:7">
      <c r="A43" s="40">
        <v>41</v>
      </c>
      <c r="B43" s="40">
        <v>3</v>
      </c>
      <c r="C43" s="33" t="str">
        <f>VLOOKUP($B43,Startlist!$A$2:$F$101,6,FALSE)</f>
        <v>Patrick, KENNEDY</v>
      </c>
      <c r="D43" s="33" t="str">
        <f>VLOOKUP($B43,Startlist!$A$2:$D$101,4,FALSE)</f>
        <v>Procella Sports p/b Jumbo Interactive</v>
      </c>
      <c r="E43" s="40">
        <v>2</v>
      </c>
    </row>
    <row r="44" spans="1:7">
      <c r="A44" s="40">
        <v>42</v>
      </c>
      <c r="B44" s="40">
        <v>13</v>
      </c>
      <c r="C44" s="33" t="str">
        <f>VLOOKUP($B44,Startlist!$A$2:$F$101,6,FALSE)</f>
        <v>Brendon, WOODESON</v>
      </c>
      <c r="D44" s="33" t="str">
        <f>VLOOKUP($B44,Startlist!$A$2:$D$101,4,FALSE)</f>
        <v>Mipela Geo Solutions Altitude Race Team</v>
      </c>
      <c r="E44" s="40">
        <v>2</v>
      </c>
    </row>
    <row r="45" spans="1:7">
      <c r="A45" s="40">
        <v>43</v>
      </c>
      <c r="B45" s="40">
        <v>22</v>
      </c>
      <c r="C45" s="33" t="str">
        <f>VLOOKUP($B45,Startlist!$A$2:$F$101,6,FALSE)</f>
        <v>Brendon, BRAUER</v>
      </c>
      <c r="D45" s="33" t="str">
        <f>VLOOKUP($B45,Startlist!$A$2:$D$101,4,FALSE)</f>
        <v>Living Here Cycling Team Powered by Sedgman and Hitachi</v>
      </c>
      <c r="E45" s="40">
        <v>2</v>
      </c>
    </row>
    <row r="46" spans="1:7">
      <c r="A46" s="40">
        <v>44</v>
      </c>
      <c r="B46" s="40">
        <v>51</v>
      </c>
      <c r="C46" s="33" t="str">
        <f>VLOOKUP($B46,Startlist!$A$2:$F$101,6,FALSE)</f>
        <v>Richard, MACAVOY</v>
      </c>
      <c r="D46" s="33" t="str">
        <f>VLOOKUP($B46,Startlist!$A$2:$D$101,4,FALSE)</f>
        <v>Colliers Racing</v>
      </c>
      <c r="E46" s="40">
        <v>2</v>
      </c>
    </row>
    <row r="47" spans="1:7">
      <c r="A47" s="40">
        <v>45</v>
      </c>
      <c r="B47" s="40">
        <v>55</v>
      </c>
      <c r="C47" s="33" t="str">
        <f>VLOOKUP($B47,Startlist!$A$2:$F$101,6,FALSE)</f>
        <v>Louis, PIJPERS</v>
      </c>
      <c r="D47" s="33" t="str">
        <f>VLOOKUP($B47,Startlist!$A$2:$D$101,4,FALSE)</f>
        <v>Colliers Racing</v>
      </c>
      <c r="E47" s="40">
        <v>2</v>
      </c>
    </row>
    <row r="48" spans="1:7">
      <c r="A48" s="40">
        <v>46</v>
      </c>
      <c r="B48" s="40">
        <v>66</v>
      </c>
      <c r="C48" s="33" t="str">
        <f>VLOOKUP($B48,Startlist!$A$2:$F$101,6,FALSE)</f>
        <v>Matt, ZARANSKI</v>
      </c>
      <c r="D48" s="33" t="str">
        <f>VLOOKUP($B48,Startlist!$A$2:$D$101,4,FALSE)</f>
        <v>Cobra9 Intebuild Racing</v>
      </c>
      <c r="E48" s="40">
        <v>2</v>
      </c>
    </row>
    <row r="49" spans="1:5">
      <c r="A49" s="40">
        <v>47</v>
      </c>
      <c r="B49" s="40">
        <v>133</v>
      </c>
      <c r="C49" s="33" t="str">
        <f>VLOOKUP($B49,Startlist!$A$2:$F$101,6,FALSE)</f>
        <v>Richard, BROWNHILL</v>
      </c>
      <c r="D49" s="33" t="str">
        <f>VLOOKUP($B49,Startlist!$A$2:$D$101,4,FALSE)</f>
        <v>Hamilton Wheelers Elite Team</v>
      </c>
      <c r="E49" s="40">
        <v>2</v>
      </c>
    </row>
    <row r="50" spans="1:5">
      <c r="A50" s="40">
        <v>48</v>
      </c>
      <c r="B50" s="40">
        <v>140</v>
      </c>
      <c r="C50" s="33" t="str">
        <f>VLOOKUP($B50,Startlist!$A$2:$F$101,6,FALSE)</f>
        <v>Murray, MCCLYMONT</v>
      </c>
      <c r="D50" s="33" t="str">
        <f>VLOOKUP($B50,Startlist!$A$2:$D$101,4,FALSE)</f>
        <v>Hamilton Wheelers Elite Team</v>
      </c>
      <c r="E50" s="40">
        <v>2</v>
      </c>
    </row>
    <row r="51" spans="1:5">
      <c r="A51" s="40">
        <v>49</v>
      </c>
      <c r="B51" s="40">
        <v>168</v>
      </c>
      <c r="C51" s="33" t="str">
        <f>VLOOKUP($B51,Startlist!$A$2:$F$101,6,FALSE)</f>
        <v>Cameron, LAYTON</v>
      </c>
      <c r="D51" s="33" t="str">
        <f>VLOOKUP($B51,Startlist!$A$2:$D$101,4,FALSE)</f>
        <v>Brisbane Camperland</v>
      </c>
      <c r="E51" s="40">
        <v>2</v>
      </c>
    </row>
    <row r="52" spans="1:5">
      <c r="A52" s="40">
        <v>50</v>
      </c>
      <c r="B52" s="40">
        <v>171</v>
      </c>
      <c r="C52" s="33" t="str">
        <f>VLOOKUP($B52,Startlist!$A$2:$F$101,6,FALSE)</f>
        <v>Matthew, MURRAY</v>
      </c>
      <c r="D52" s="33" t="str">
        <f>VLOOKUP($B52,Startlist!$A$2:$D$101,4,FALSE)</f>
        <v>Champion System</v>
      </c>
      <c r="E52" s="40">
        <v>2</v>
      </c>
    </row>
    <row r="53" spans="1:5">
      <c r="A53" s="74"/>
      <c r="C53" s="75"/>
      <c r="D53" s="75"/>
    </row>
    <row r="54" spans="1:5">
      <c r="A54" s="74"/>
      <c r="C54" s="76"/>
      <c r="D54" s="76"/>
    </row>
    <row r="55" spans="1:5">
      <c r="A55" s="74"/>
      <c r="C55" s="76"/>
      <c r="D55" s="76"/>
    </row>
    <row r="56" spans="1:5">
      <c r="A56" s="74"/>
    </row>
  </sheetData>
  <mergeCells count="1">
    <mergeCell ref="A1:E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sqref="A1:E1"/>
    </sheetView>
  </sheetViews>
  <sheetFormatPr defaultRowHeight="15"/>
  <cols>
    <col min="1" max="1" width="9.140625" style="52"/>
    <col min="2" max="2" width="9.140625" style="10"/>
    <col min="3" max="3" width="21.5703125" style="52" bestFit="1" customWidth="1"/>
    <col min="4" max="4" width="60.42578125" style="52" bestFit="1" customWidth="1"/>
    <col min="5" max="5" width="9.140625" style="10"/>
    <col min="6" max="6" width="9.140625" style="22"/>
    <col min="7" max="16384" width="9.140625" style="52"/>
  </cols>
  <sheetData>
    <row r="1" spans="1:5" ht="18.75">
      <c r="A1" s="92" t="s">
        <v>453</v>
      </c>
      <c r="B1" s="92"/>
      <c r="C1" s="92"/>
      <c r="D1" s="92"/>
      <c r="E1" s="92"/>
    </row>
    <row r="2" spans="1:5">
      <c r="A2" s="58" t="s">
        <v>312</v>
      </c>
      <c r="B2" s="58" t="s">
        <v>311</v>
      </c>
      <c r="C2" s="58" t="s">
        <v>310</v>
      </c>
      <c r="D2" s="58" t="s">
        <v>2</v>
      </c>
      <c r="E2" s="58" t="s">
        <v>1</v>
      </c>
    </row>
    <row r="3" spans="1:5">
      <c r="A3" s="40">
        <v>1</v>
      </c>
      <c r="B3" s="40">
        <v>16</v>
      </c>
      <c r="C3" s="33" t="str">
        <f>VLOOKUP($B3,Startlist!$A$2:$F$101,6,FALSE)</f>
        <v>Calem, WILCOX</v>
      </c>
      <c r="D3" s="33" t="str">
        <f>VLOOKUP($B3,Startlist!$A$2:$D$101,4,FALSE)</f>
        <v>Mipela Geo Solutions Altitude Race Team</v>
      </c>
      <c r="E3" s="40">
        <v>25</v>
      </c>
    </row>
    <row r="4" spans="1:5">
      <c r="A4" s="40">
        <v>2</v>
      </c>
      <c r="B4" s="40">
        <v>95</v>
      </c>
      <c r="C4" s="33" t="str">
        <f>VLOOKUP($B4,Startlist!$A$2:$F$101,6,FALSE)</f>
        <v>Paul, ANDREWS</v>
      </c>
      <c r="D4" s="33" t="str">
        <f>VLOOKUP($B4,Startlist!$A$2:$D$101,4,FALSE)</f>
        <v>QSM Racing</v>
      </c>
      <c r="E4" s="40">
        <v>22</v>
      </c>
    </row>
    <row r="5" spans="1:5">
      <c r="A5" s="40">
        <v>3</v>
      </c>
      <c r="B5" s="40">
        <v>113</v>
      </c>
      <c r="C5" s="33" t="str">
        <f>VLOOKUP($B5,Startlist!$A$2:$F$101,6,FALSE)</f>
        <v>Kyle, BRIDGEWOOD</v>
      </c>
      <c r="D5" s="33" t="str">
        <f>VLOOKUP($B5,Startlist!$A$2:$D$101,4,FALSE)</f>
        <v>Data#3 Cisco p/b Scody</v>
      </c>
      <c r="E5" s="40">
        <v>20</v>
      </c>
    </row>
    <row r="6" spans="1:5">
      <c r="A6" s="40">
        <v>4</v>
      </c>
      <c r="B6" s="40">
        <v>52</v>
      </c>
      <c r="C6" s="33" t="str">
        <f>VLOOKUP($B6,Startlist!$A$2:$F$101,6,FALSE)</f>
        <v>Trent, WEST</v>
      </c>
      <c r="D6" s="33" t="str">
        <f>VLOOKUP($B6,Startlist!$A$2:$D$101,4,FALSE)</f>
        <v>Colliers Racing</v>
      </c>
      <c r="E6" s="40">
        <v>19</v>
      </c>
    </row>
    <row r="7" spans="1:5">
      <c r="A7" s="40">
        <v>5</v>
      </c>
      <c r="B7" s="40">
        <v>20</v>
      </c>
      <c r="C7" s="33" t="str">
        <f>VLOOKUP($B7,Startlist!$A$2:$F$101,6,FALSE)</f>
        <v>Cade, WASS</v>
      </c>
      <c r="D7" s="33" t="str">
        <f>VLOOKUP($B7,Startlist!$A$2:$D$101,4,FALSE)</f>
        <v>Mipela Geo Solutions Altitude Race Team</v>
      </c>
      <c r="E7" s="40">
        <v>18</v>
      </c>
    </row>
    <row r="8" spans="1:5">
      <c r="A8" s="40">
        <v>6</v>
      </c>
      <c r="B8" s="40">
        <v>294</v>
      </c>
      <c r="C8" s="33" t="str">
        <f>VLOOKUP($B8,Startlist!$A$2:$F$101,6,FALSE)</f>
        <v>Tim, LOFTHOUSE</v>
      </c>
      <c r="D8" s="33" t="str">
        <f>VLOOKUP($B8,Startlist!$A$2:$D$101,4,FALSE)</f>
        <v>Giant Rockhampton (GUEST RIDER)</v>
      </c>
      <c r="E8" s="40">
        <v>0</v>
      </c>
    </row>
    <row r="9" spans="1:5">
      <c r="A9" s="40">
        <v>7</v>
      </c>
      <c r="B9" s="40">
        <v>96</v>
      </c>
      <c r="C9" s="33" t="str">
        <f>VLOOKUP($B9,Startlist!$A$2:$F$101,6,FALSE)</f>
        <v>Bryan, CRISPIN</v>
      </c>
      <c r="D9" s="33" t="str">
        <f>VLOOKUP($B9,Startlist!$A$2:$D$101,4,FALSE)</f>
        <v>QSM Racing</v>
      </c>
      <c r="E9" s="40">
        <v>17</v>
      </c>
    </row>
    <row r="10" spans="1:5">
      <c r="A10" s="40">
        <v>8</v>
      </c>
      <c r="B10" s="40">
        <v>129</v>
      </c>
      <c r="C10" s="33" t="str">
        <f>VLOOKUP($B10,Startlist!$A$2:$F$101,6,FALSE)</f>
        <v>Stephen, RASHLEIGH</v>
      </c>
      <c r="D10" s="33" t="str">
        <f>VLOOKUP($B10,Startlist!$A$2:$D$101,4,FALSE)</f>
        <v>Podium Life p/b Espresso Garage</v>
      </c>
      <c r="E10" s="40">
        <v>16</v>
      </c>
    </row>
    <row r="11" spans="1:5">
      <c r="A11" s="40">
        <v>9</v>
      </c>
      <c r="B11" s="40">
        <v>23</v>
      </c>
      <c r="C11" s="33" t="str">
        <f>VLOOKUP($B11,Startlist!$A$2:$F$101,6,FALSE)</f>
        <v>Nixon, BRAUER</v>
      </c>
      <c r="D11" s="33" t="str">
        <f>VLOOKUP($B11,Startlist!$A$2:$D$101,4,FALSE)</f>
        <v>Living Here Cycling Team Powered by Sedgman and Hitachi</v>
      </c>
      <c r="E11" s="40">
        <v>15</v>
      </c>
    </row>
    <row r="12" spans="1:5">
      <c r="A12" s="40">
        <v>10</v>
      </c>
      <c r="B12" s="40">
        <v>5</v>
      </c>
      <c r="C12" s="33" t="str">
        <f>VLOOKUP($B12,Startlist!$A$2:$F$101,6,FALSE)</f>
        <v>Alexander, MENA</v>
      </c>
      <c r="D12" s="33" t="str">
        <f>VLOOKUP($B12,Startlist!$A$2:$D$101,4,FALSE)</f>
        <v>Procella Sports p/b Jumbo Interactive</v>
      </c>
      <c r="E12" s="40">
        <v>14</v>
      </c>
    </row>
    <row r="13" spans="1:5">
      <c r="A13" s="40">
        <v>11</v>
      </c>
      <c r="B13" s="40">
        <v>106</v>
      </c>
      <c r="C13" s="33" t="str">
        <f>VLOOKUP($B13,Startlist!$A$2:$F$101,6,FALSE)</f>
        <v>Lachlan, FEARON</v>
      </c>
      <c r="D13" s="33" t="str">
        <f>VLOOKUP($B13,Startlist!$A$2:$D$101,4,FALSE)</f>
        <v>Balmoral Elite Team sponsored by O'Donnel Legal and EPIC Assist</v>
      </c>
      <c r="E13" s="40">
        <v>13</v>
      </c>
    </row>
    <row r="14" spans="1:5">
      <c r="A14" s="40">
        <v>12</v>
      </c>
      <c r="B14" s="40">
        <v>10</v>
      </c>
      <c r="C14" s="33" t="str">
        <f>VLOOKUP($B14,Startlist!$A$2:$F$101,6,FALSE)</f>
        <v>Tom, GOUGH</v>
      </c>
      <c r="D14" s="33" t="str">
        <f>VLOOKUP($B14,Startlist!$A$2:$D$101,4,FALSE)</f>
        <v>Procella Sports p/b Jumbo Interactive</v>
      </c>
      <c r="E14" s="40">
        <v>12</v>
      </c>
    </row>
    <row r="15" spans="1:5">
      <c r="A15" s="40">
        <v>13</v>
      </c>
      <c r="B15" s="40">
        <v>99</v>
      </c>
      <c r="C15" s="33" t="str">
        <f>VLOOKUP($B15,Startlist!$A$2:$F$101,6,FALSE)</f>
        <v>Mark, RICHARDSON</v>
      </c>
      <c r="D15" s="33" t="str">
        <f>VLOOKUP($B15,Startlist!$A$2:$D$101,4,FALSE)</f>
        <v>QSM Racing</v>
      </c>
      <c r="E15" s="40">
        <v>11</v>
      </c>
    </row>
    <row r="16" spans="1:5">
      <c r="A16" s="40">
        <v>14</v>
      </c>
      <c r="B16" s="40">
        <v>41</v>
      </c>
      <c r="C16" s="33" t="str">
        <f>VLOOKUP($B16,Startlist!$A$2:$F$101,6,FALSE)</f>
        <v>Mitch, HAWLEY</v>
      </c>
      <c r="D16" s="33" t="str">
        <f>VLOOKUP($B16,Startlist!$A$2:$D$101,4,FALSE)</f>
        <v>Erdinger Alkoholfrei - fiets Apparel Cycling Team</v>
      </c>
      <c r="E16" s="40">
        <v>10</v>
      </c>
    </row>
    <row r="17" spans="1:7">
      <c r="A17" s="40">
        <v>15</v>
      </c>
      <c r="B17" s="40">
        <v>11</v>
      </c>
      <c r="C17" s="33" t="str">
        <f>VLOOKUP($B17,Startlist!$A$2:$F$101,6,FALSE)</f>
        <v>Ric, BAKER</v>
      </c>
      <c r="D17" s="33" t="str">
        <f>VLOOKUP($B17,Startlist!$A$2:$D$101,4,FALSE)</f>
        <v>Mipela Geo Solutions Altitude Race Team</v>
      </c>
      <c r="E17" s="40">
        <v>9</v>
      </c>
    </row>
    <row r="18" spans="1:7">
      <c r="A18" s="40">
        <v>16</v>
      </c>
      <c r="B18" s="40">
        <v>103</v>
      </c>
      <c r="C18" s="33" t="str">
        <f>VLOOKUP($B18,Startlist!$A$2:$F$101,6,FALSE)</f>
        <v>Calan, WHITE</v>
      </c>
      <c r="D18" s="33" t="str">
        <f>VLOOKUP($B18,Startlist!$A$2:$D$101,4,FALSE)</f>
        <v>Balmoral Elite Team sponsored by O'Donnel Legal and EPIC Assist</v>
      </c>
      <c r="E18" s="40">
        <v>8</v>
      </c>
    </row>
    <row r="19" spans="1:7">
      <c r="A19" s="40">
        <v>17</v>
      </c>
      <c r="B19" s="40">
        <v>169</v>
      </c>
      <c r="C19" s="33" t="str">
        <f>VLOOKUP($B19,Startlist!$A$2:$F$101,6,FALSE)</f>
        <v>Matthew, BICKEL</v>
      </c>
      <c r="D19" s="33" t="str">
        <f>VLOOKUP($B19,Startlist!$A$2:$D$101,4,FALSE)</f>
        <v>Brisbane Camperland</v>
      </c>
      <c r="E19" s="40">
        <v>7</v>
      </c>
    </row>
    <row r="20" spans="1:7">
      <c r="A20" s="40">
        <v>18</v>
      </c>
      <c r="B20" s="40">
        <v>29</v>
      </c>
      <c r="C20" s="33" t="str">
        <f>VLOOKUP($B20,Startlist!$A$2:$F$101,6,FALSE)</f>
        <v>Scott, MANNING</v>
      </c>
      <c r="D20" s="33" t="str">
        <f>VLOOKUP($B20,Startlist!$A$2:$D$101,4,FALSE)</f>
        <v>Living Here Cycling Team Powered by Sedgman and Hitachi</v>
      </c>
      <c r="E20" s="40">
        <v>6</v>
      </c>
    </row>
    <row r="21" spans="1:7">
      <c r="A21" s="40">
        <v>19</v>
      </c>
      <c r="B21" s="40">
        <v>69</v>
      </c>
      <c r="C21" s="33" t="str">
        <f>VLOOKUP($B21,Startlist!$A$2:$F$101,6,FALSE)</f>
        <v>Mitch, NEUMANN</v>
      </c>
      <c r="D21" s="33" t="str">
        <f>VLOOKUP($B21,Startlist!$A$2:$D$101,4,FALSE)</f>
        <v>Cobra9 Intebuild Racing</v>
      </c>
      <c r="E21" s="40">
        <v>5</v>
      </c>
    </row>
    <row r="22" spans="1:7">
      <c r="A22" s="40">
        <v>20</v>
      </c>
      <c r="B22" s="40">
        <v>61</v>
      </c>
      <c r="C22" s="33" t="str">
        <f>VLOOKUP($B22,Startlist!$A$2:$F$101,6,FALSE)</f>
        <v>Kurtis, BRENT</v>
      </c>
      <c r="D22" s="33" t="str">
        <f>VLOOKUP($B22,Startlist!$A$2:$D$101,4,FALSE)</f>
        <v>Cobra9 Intebuild Racing</v>
      </c>
      <c r="E22" s="40">
        <v>4</v>
      </c>
    </row>
    <row r="23" spans="1:7">
      <c r="A23" s="40">
        <v>21</v>
      </c>
      <c r="B23" s="40">
        <v>33</v>
      </c>
      <c r="C23" s="33" t="str">
        <f>VLOOKUP($B23,Startlist!$A$2:$F$101,6,FALSE)</f>
        <v>Jayden, COPP</v>
      </c>
      <c r="D23" s="33" t="str">
        <f>VLOOKUP($B23,Startlist!$A$2:$D$101,4,FALSE)</f>
        <v>Giant Rockhampton</v>
      </c>
      <c r="E23" s="40">
        <v>3</v>
      </c>
    </row>
    <row r="24" spans="1:7">
      <c r="A24" s="40">
        <v>22</v>
      </c>
      <c r="B24" s="40">
        <v>297</v>
      </c>
      <c r="C24" s="33" t="str">
        <f>VLOOKUP($B24,Startlist!$A$2:$F$101,6,FALSE)</f>
        <v>Isaac, QUADE</v>
      </c>
      <c r="D24" s="33" t="str">
        <f>VLOOKUP($B24,Startlist!$A$2:$D$101,4,FALSE)</f>
        <v>McDonalds Downunder (GUEST RIDER)</v>
      </c>
      <c r="E24" s="40">
        <v>0</v>
      </c>
    </row>
    <row r="25" spans="1:7">
      <c r="A25" s="40">
        <v>23</v>
      </c>
      <c r="B25" s="40">
        <v>175</v>
      </c>
      <c r="C25" s="33" t="str">
        <f>VLOOKUP($B25,Startlist!$A$2:$F$101,6,FALSE)</f>
        <v>Adam, GLEGG</v>
      </c>
      <c r="D25" s="33" t="str">
        <f>VLOOKUP($B25,Startlist!$A$2:$D$101,4,FALSE)</f>
        <v>Champion System</v>
      </c>
      <c r="E25" s="40">
        <v>2</v>
      </c>
    </row>
    <row r="26" spans="1:7">
      <c r="A26" s="40">
        <v>24</v>
      </c>
      <c r="B26" s="40">
        <v>295</v>
      </c>
      <c r="C26" s="33" t="str">
        <f>VLOOKUP($B26,Startlist!$A$2:$F$101,6,FALSE)</f>
        <v>Daniel, BROWN</v>
      </c>
      <c r="D26" s="33" t="str">
        <f>VLOOKUP($B26,Startlist!$A$2:$D$101,4,FALSE)</f>
        <v>Moreton Bay Cycling Club (GUEST RIDER)</v>
      </c>
      <c r="E26" s="40">
        <v>0</v>
      </c>
    </row>
    <row r="27" spans="1:7">
      <c r="A27" s="40">
        <v>25</v>
      </c>
      <c r="B27" s="40">
        <v>172</v>
      </c>
      <c r="C27" s="33" t="str">
        <f>VLOOKUP($B27,Startlist!$A$2:$F$101,6,FALSE)</f>
        <v>George, SOUTHGATE</v>
      </c>
      <c r="D27" s="33" t="str">
        <f>VLOOKUP($B27,Startlist!$A$2:$D$101,4,FALSE)</f>
        <v>Champion System</v>
      </c>
      <c r="E27" s="40">
        <v>1</v>
      </c>
    </row>
    <row r="28" spans="1:7">
      <c r="A28" s="40">
        <v>26</v>
      </c>
      <c r="B28" s="40">
        <v>134</v>
      </c>
      <c r="C28" s="33" t="str">
        <f>VLOOKUP($B28,Startlist!$A$2:$F$101,6,FALSE)</f>
        <v>Alan, JONES</v>
      </c>
      <c r="D28" s="33" t="str">
        <f>VLOOKUP($B28,Startlist!$A$2:$D$101,4,FALSE)</f>
        <v>Hamilton Wheelers Elite Team</v>
      </c>
      <c r="E28" s="40">
        <v>1</v>
      </c>
    </row>
    <row r="29" spans="1:7">
      <c r="A29" s="40">
        <v>27</v>
      </c>
      <c r="B29" s="40">
        <v>27</v>
      </c>
      <c r="C29" s="33" t="str">
        <f>VLOOKUP($B29,Startlist!$A$2:$F$101,6,FALSE)</f>
        <v>Jarrod, SAMPSON</v>
      </c>
      <c r="D29" s="33" t="str">
        <f>VLOOKUP($B29,Startlist!$A$2:$D$101,4,FALSE)</f>
        <v>Living Here Cycling Team Powered by Sedgman and Hitachi</v>
      </c>
      <c r="E29" s="40">
        <v>1</v>
      </c>
    </row>
    <row r="30" spans="1:7">
      <c r="A30" s="40">
        <v>28</v>
      </c>
      <c r="B30" s="40">
        <v>130</v>
      </c>
      <c r="C30" s="33" t="str">
        <f>VLOOKUP($B30,Startlist!$A$2:$F$101,6,FALSE)</f>
        <v>Shannon, SAXBY</v>
      </c>
      <c r="D30" s="33" t="str">
        <f>VLOOKUP($B30,Startlist!$A$2:$D$101,4,FALSE)</f>
        <v>Podium Life p/b Espresso Garage</v>
      </c>
      <c r="E30" s="40">
        <v>1</v>
      </c>
    </row>
    <row r="31" spans="1:7">
      <c r="A31" s="40">
        <v>29</v>
      </c>
      <c r="B31" s="40">
        <v>89</v>
      </c>
      <c r="C31" s="33" t="str">
        <f>VLOOKUP($B31,Startlist!$A$2:$F$101,6,FALSE)</f>
        <v>Brett, O'DOHERTY</v>
      </c>
      <c r="D31" s="33" t="str">
        <f>VLOOKUP($B31,Startlist!$A$2:$D$101,4,FALSE)</f>
        <v>Moreton Bay Cycling Club</v>
      </c>
      <c r="E31" s="40">
        <v>1</v>
      </c>
      <c r="G31" s="10"/>
    </row>
    <row r="32" spans="1:7">
      <c r="A32" s="40">
        <v>30</v>
      </c>
      <c r="B32" s="40">
        <v>63</v>
      </c>
      <c r="C32" s="33" t="str">
        <f>VLOOKUP($B32,Startlist!$A$2:$F$101,6,FALSE)</f>
        <v>Nathan, WHITE</v>
      </c>
      <c r="D32" s="33" t="str">
        <f>VLOOKUP($B32,Startlist!$A$2:$D$101,4,FALSE)</f>
        <v>Cobra9 Intebuild Racing</v>
      </c>
      <c r="E32" s="40">
        <v>1</v>
      </c>
      <c r="G32" s="10"/>
    </row>
    <row r="33" spans="1:7">
      <c r="A33" s="40">
        <v>31</v>
      </c>
      <c r="B33" s="40">
        <v>65</v>
      </c>
      <c r="C33" s="33" t="str">
        <f>VLOOKUP($B33,Startlist!$A$2:$F$101,6,FALSE)</f>
        <v>Adam, WHITE</v>
      </c>
      <c r="D33" s="33" t="str">
        <f>VLOOKUP($B33,Startlist!$A$2:$D$101,4,FALSE)</f>
        <v>Cobra9 Intebuild Racing</v>
      </c>
      <c r="E33" s="40">
        <v>1</v>
      </c>
      <c r="G33" s="10"/>
    </row>
    <row r="34" spans="1:7">
      <c r="A34" s="40">
        <v>32</v>
      </c>
      <c r="B34" s="40">
        <v>122</v>
      </c>
      <c r="C34" s="33" t="str">
        <f>VLOOKUP($B34,Startlist!$A$2:$F$101,6,FALSE)</f>
        <v>Ryan, MACNICOL</v>
      </c>
      <c r="D34" s="33" t="str">
        <f>VLOOKUP($B34,Startlist!$A$2:$D$101,4,FALSE)</f>
        <v>Podium Life p/b Espresso Garage</v>
      </c>
      <c r="E34" s="40">
        <v>1</v>
      </c>
      <c r="G34" s="10"/>
    </row>
    <row r="35" spans="1:7">
      <c r="A35" s="40">
        <v>33</v>
      </c>
      <c r="B35" s="40">
        <v>54</v>
      </c>
      <c r="C35" s="33" t="str">
        <f>VLOOKUP($B35,Startlist!$A$2:$F$101,6,FALSE)</f>
        <v>Michael, CURLEY</v>
      </c>
      <c r="D35" s="33" t="str">
        <f>VLOOKUP($B35,Startlist!$A$2:$D$101,4,FALSE)</f>
        <v>Colliers Racing</v>
      </c>
      <c r="E35" s="40">
        <v>1</v>
      </c>
      <c r="G35" s="10"/>
    </row>
    <row r="36" spans="1:7">
      <c r="A36" s="40">
        <v>34</v>
      </c>
      <c r="B36" s="40">
        <v>60</v>
      </c>
      <c r="C36" s="33" t="str">
        <f>VLOOKUP($B36,Startlist!$A$2:$F$101,6,FALSE)</f>
        <v>Pedr, HARVEY</v>
      </c>
      <c r="D36" s="33" t="str">
        <f>VLOOKUP($B36,Startlist!$A$2:$D$101,4,FALSE)</f>
        <v>Colliers Racing</v>
      </c>
      <c r="E36" s="40">
        <v>1</v>
      </c>
    </row>
    <row r="37" spans="1:7">
      <c r="A37" s="40">
        <v>35</v>
      </c>
      <c r="B37" s="40">
        <v>150</v>
      </c>
      <c r="C37" s="33" t="str">
        <f>VLOOKUP($B37,Startlist!$A$2:$F$101,6,FALSE)</f>
        <v>Shaun, DOYLE</v>
      </c>
      <c r="D37" s="33" t="str">
        <f>VLOOKUP($B37,Startlist!$A$2:$D$101,4,FALSE)</f>
        <v>Intervelo p/b Fitzroy Island</v>
      </c>
      <c r="E37" s="40">
        <v>1</v>
      </c>
    </row>
    <row r="38" spans="1:7">
      <c r="A38" s="74"/>
      <c r="C38" s="75"/>
      <c r="D38" s="75"/>
      <c r="F38" s="52"/>
    </row>
    <row r="39" spans="1:7">
      <c r="A39" s="74"/>
      <c r="C39" s="76"/>
      <c r="D39" s="76"/>
      <c r="F39" s="52"/>
    </row>
    <row r="40" spans="1:7">
      <c r="A40" s="74"/>
      <c r="C40" s="76"/>
      <c r="D40" s="76"/>
      <c r="F40" s="52"/>
    </row>
    <row r="41" spans="1:7">
      <c r="A41" s="74"/>
      <c r="C41" s="76"/>
      <c r="D41" s="76"/>
      <c r="F41" s="52"/>
    </row>
  </sheetData>
  <mergeCells count="1">
    <mergeCell ref="A1:E1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workbookViewId="0">
      <selection sqref="A1:E1"/>
    </sheetView>
  </sheetViews>
  <sheetFormatPr defaultRowHeight="15"/>
  <cols>
    <col min="1" max="1" width="5.7109375" style="52" bestFit="1" customWidth="1"/>
    <col min="2" max="2" width="9.140625" style="10"/>
    <col min="3" max="3" width="23.7109375" style="52" bestFit="1" customWidth="1"/>
    <col min="4" max="4" width="60.42578125" style="52" bestFit="1" customWidth="1"/>
    <col min="5" max="5" width="9.140625" style="10"/>
    <col min="6" max="6" width="9.140625" style="22"/>
    <col min="7" max="16384" width="9.140625" style="52"/>
  </cols>
  <sheetData>
    <row r="1" spans="1:5" ht="18.75">
      <c r="A1" s="92" t="s">
        <v>454</v>
      </c>
      <c r="B1" s="92"/>
      <c r="C1" s="92"/>
      <c r="D1" s="92"/>
      <c r="E1" s="92"/>
    </row>
    <row r="2" spans="1:5" ht="30" customHeight="1">
      <c r="A2" s="58" t="s">
        <v>312</v>
      </c>
      <c r="B2" s="58" t="s">
        <v>311</v>
      </c>
      <c r="C2" s="58" t="s">
        <v>310</v>
      </c>
      <c r="D2" s="58" t="s">
        <v>2</v>
      </c>
      <c r="E2" s="58" t="s">
        <v>1</v>
      </c>
    </row>
    <row r="3" spans="1:5">
      <c r="A3" s="40">
        <v>1</v>
      </c>
      <c r="B3" s="40">
        <v>158</v>
      </c>
      <c r="C3" s="33" t="str">
        <f>VLOOKUP($B3,Startlist!$A$2:$F$101,6,FALSE)</f>
        <v>Troy, HERFOSS</v>
      </c>
      <c r="D3" s="33" t="str">
        <f>VLOOKUP($B3,Startlist!$A$2:$D$101,4,FALSE)</f>
        <v>McDonalds Downunder</v>
      </c>
      <c r="E3" s="40">
        <v>100</v>
      </c>
    </row>
    <row r="4" spans="1:5">
      <c r="A4" s="40">
        <v>2</v>
      </c>
      <c r="B4" s="40">
        <v>77</v>
      </c>
      <c r="C4" s="33" t="str">
        <f>VLOOKUP($B4,Startlist!$A$2:$F$101,6,FALSE)</f>
        <v>Mitch, SUTTON</v>
      </c>
      <c r="D4" s="33" t="str">
        <f>VLOOKUP($B4,Startlist!$A$2:$D$101,4,FALSE)</f>
        <v>Campos Cycling Team</v>
      </c>
      <c r="E4" s="40">
        <v>80</v>
      </c>
    </row>
    <row r="5" spans="1:5">
      <c r="A5" s="40">
        <v>3</v>
      </c>
      <c r="B5" s="40">
        <v>32</v>
      </c>
      <c r="C5" s="33" t="str">
        <f>VLOOKUP($B5,Startlist!$A$2:$F$101,6,FALSE)</f>
        <v>Alex, WOHLER</v>
      </c>
      <c r="D5" s="33" t="str">
        <f>VLOOKUP($B5,Startlist!$A$2:$D$101,4,FALSE)</f>
        <v>Giant Rockhampton</v>
      </c>
      <c r="E5" s="40">
        <v>60</v>
      </c>
    </row>
    <row r="6" spans="1:5">
      <c r="A6" s="40">
        <v>4</v>
      </c>
      <c r="B6" s="40">
        <v>69</v>
      </c>
      <c r="C6" s="33" t="str">
        <f>VLOOKUP($B6,Startlist!$A$2:$F$101,6,FALSE)</f>
        <v>Mitch, NEUMANN</v>
      </c>
      <c r="D6" s="33" t="str">
        <f>VLOOKUP($B6,Startlist!$A$2:$D$101,4,FALSE)</f>
        <v>Cobra9 Intebuild Racing</v>
      </c>
      <c r="E6" s="40">
        <v>50</v>
      </c>
    </row>
    <row r="7" spans="1:5">
      <c r="A7" s="40">
        <v>5</v>
      </c>
      <c r="B7" s="40">
        <v>159</v>
      </c>
      <c r="C7" s="33" t="str">
        <f>VLOOKUP($B7,Startlist!$A$2:$F$101,6,FALSE)</f>
        <v>Lindsay, LAWRY</v>
      </c>
      <c r="D7" s="33" t="str">
        <f>VLOOKUP($B7,Startlist!$A$2:$D$101,4,FALSE)</f>
        <v>McDonalds Downunder</v>
      </c>
      <c r="E7" s="40">
        <v>45</v>
      </c>
    </row>
    <row r="8" spans="1:5">
      <c r="A8" s="40">
        <v>6</v>
      </c>
      <c r="B8" s="40">
        <v>31</v>
      </c>
      <c r="C8" s="33" t="str">
        <f>VLOOKUP($B8,Startlist!$A$2:$F$101,6,FALSE)</f>
        <v>Jesse, KERRISON</v>
      </c>
      <c r="D8" s="33" t="str">
        <f>VLOOKUP($B8,Startlist!$A$2:$D$101,4,FALSE)</f>
        <v>Giant Rockhampton</v>
      </c>
      <c r="E8" s="40">
        <v>42</v>
      </c>
    </row>
    <row r="9" spans="1:5">
      <c r="A9" s="40">
        <v>7</v>
      </c>
      <c r="B9" s="40">
        <v>157</v>
      </c>
      <c r="C9" s="33" t="str">
        <f>VLOOKUP($B9,Startlist!$A$2:$F$101,6,FALSE)</f>
        <v>Aden, DE JAGER</v>
      </c>
      <c r="D9" s="33" t="str">
        <f>VLOOKUP($B9,Startlist!$A$2:$D$101,4,FALSE)</f>
        <v>McDonalds Downunder</v>
      </c>
      <c r="E9" s="40">
        <v>40</v>
      </c>
    </row>
    <row r="10" spans="1:5">
      <c r="A10" s="40">
        <v>8</v>
      </c>
      <c r="B10" s="40">
        <v>46</v>
      </c>
      <c r="C10" s="33" t="str">
        <f>VLOOKUP($B10,Startlist!$A$2:$F$101,6,FALSE)</f>
        <v>Ben, CARMAN</v>
      </c>
      <c r="D10" s="33" t="str">
        <f>VLOOKUP($B10,Startlist!$A$2:$D$101,4,FALSE)</f>
        <v>Erdinger Alkoholfrei - fiets Apparel Cycling Team</v>
      </c>
      <c r="E10" s="40">
        <v>39</v>
      </c>
    </row>
    <row r="11" spans="1:5">
      <c r="A11" s="40">
        <v>9</v>
      </c>
      <c r="B11" s="40">
        <v>73</v>
      </c>
      <c r="C11" s="33" t="str">
        <f>VLOOKUP($B11,Startlist!$A$2:$F$101,6,FALSE)</f>
        <v>Manolo, ZANELLA</v>
      </c>
      <c r="D11" s="33" t="str">
        <f>VLOOKUP($B11,Startlist!$A$2:$D$101,4,FALSE)</f>
        <v>Campos Cycling Team</v>
      </c>
      <c r="E11" s="40">
        <v>38</v>
      </c>
    </row>
    <row r="12" spans="1:5">
      <c r="A12" s="40">
        <v>10</v>
      </c>
      <c r="B12" s="40">
        <v>15</v>
      </c>
      <c r="C12" s="33" t="str">
        <f>VLOOKUP($B12,Startlist!$A$2:$F$101,6,FALSE)</f>
        <v>Joshua, BEIKOFF</v>
      </c>
      <c r="D12" s="33" t="str">
        <f>VLOOKUP($B12,Startlist!$A$2:$D$101,4,FALSE)</f>
        <v>Mipela Geo Solutions Altitude Race Team</v>
      </c>
      <c r="E12" s="40">
        <v>37</v>
      </c>
    </row>
    <row r="13" spans="1:5">
      <c r="A13" s="40">
        <v>11</v>
      </c>
      <c r="B13" s="40">
        <v>101</v>
      </c>
      <c r="C13" s="33" t="str">
        <f>VLOOKUP($B13,Startlist!$A$2:$F$101,6,FALSE)</f>
        <v>Correy, EDMED</v>
      </c>
      <c r="D13" s="33" t="str">
        <f>VLOOKUP($B13,Startlist!$A$2:$D$101,4,FALSE)</f>
        <v>Balmoral Elite Team sponsored by O'Donnel Legal and EPIC Assist</v>
      </c>
      <c r="E13" s="40">
        <v>36</v>
      </c>
    </row>
    <row r="14" spans="1:5">
      <c r="A14" s="40">
        <v>12</v>
      </c>
      <c r="B14" s="40">
        <v>140</v>
      </c>
      <c r="C14" s="33" t="str">
        <f>VLOOKUP($B14,Startlist!$A$2:$F$101,6,FALSE)</f>
        <v>Murray, MCCLYMONT</v>
      </c>
      <c r="D14" s="33" t="str">
        <f>VLOOKUP($B14,Startlist!$A$2:$D$101,4,FALSE)</f>
        <v>Hamilton Wheelers Elite Team</v>
      </c>
      <c r="E14" s="40">
        <v>35</v>
      </c>
    </row>
    <row r="15" spans="1:5">
      <c r="A15" s="40">
        <v>13</v>
      </c>
      <c r="B15" s="40">
        <v>121</v>
      </c>
      <c r="C15" s="33" t="str">
        <f>VLOOKUP($B15,Startlist!$A$2:$F$101,6,FALSE)</f>
        <v>Sean, TRAINOR</v>
      </c>
      <c r="D15" s="33" t="str">
        <f>VLOOKUP($B15,Startlist!$A$2:$D$101,4,FALSE)</f>
        <v>Podium Life p/b Espresso Garage</v>
      </c>
      <c r="E15" s="40">
        <v>34</v>
      </c>
    </row>
    <row r="16" spans="1:5">
      <c r="A16" s="40">
        <v>14</v>
      </c>
      <c r="B16" s="40">
        <v>51</v>
      </c>
      <c r="C16" s="33" t="str">
        <f>VLOOKUP($B16,Startlist!$A$2:$F$101,6,FALSE)</f>
        <v>Richard, MACAVOY</v>
      </c>
      <c r="D16" s="33" t="str">
        <f>VLOOKUP($B16,Startlist!$A$2:$D$101,4,FALSE)</f>
        <v>Colliers Racing</v>
      </c>
      <c r="E16" s="40">
        <v>33</v>
      </c>
    </row>
    <row r="17" spans="1:7">
      <c r="A17" s="40">
        <v>15</v>
      </c>
      <c r="B17" s="40">
        <v>156</v>
      </c>
      <c r="C17" s="33" t="str">
        <f>VLOOKUP($B17,Startlist!$A$2:$F$101,6,FALSE)</f>
        <v>Sam, MOBBERLEY</v>
      </c>
      <c r="D17" s="33" t="str">
        <f>VLOOKUP($B17,Startlist!$A$2:$D$101,4,FALSE)</f>
        <v>McDonalds Downunder</v>
      </c>
      <c r="E17" s="40">
        <v>32</v>
      </c>
    </row>
    <row r="18" spans="1:7">
      <c r="A18" s="40">
        <v>16</v>
      </c>
      <c r="B18" s="40">
        <v>116</v>
      </c>
      <c r="C18" s="33" t="str">
        <f>VLOOKUP($B18,Startlist!$A$2:$F$101,6,FALSE)</f>
        <v>Dylan, NEWBERY</v>
      </c>
      <c r="D18" s="33" t="str">
        <f>VLOOKUP($B18,Startlist!$A$2:$D$101,4,FALSE)</f>
        <v>Data#3 Cisco p/b Scody</v>
      </c>
      <c r="E18" s="40">
        <v>31</v>
      </c>
    </row>
    <row r="19" spans="1:7">
      <c r="A19" s="40">
        <v>17</v>
      </c>
      <c r="B19" s="40">
        <v>160</v>
      </c>
      <c r="C19" s="33" t="str">
        <f>VLOOKUP($B19,Startlist!$A$2:$F$101,6,FALSE)</f>
        <v>Amarni, DRAKE</v>
      </c>
      <c r="D19" s="33" t="str">
        <f>VLOOKUP($B19,Startlist!$A$2:$D$101,4,FALSE)</f>
        <v>McDonalds Downunder</v>
      </c>
      <c r="E19" s="40">
        <v>30</v>
      </c>
    </row>
    <row r="20" spans="1:7">
      <c r="A20" s="40">
        <v>18</v>
      </c>
      <c r="B20" s="40">
        <v>143</v>
      </c>
      <c r="C20" s="33" t="str">
        <f>VLOOKUP($B20,Startlist!$A$2:$F$101,6,FALSE)</f>
        <v>Lee, MASTERS</v>
      </c>
      <c r="D20" s="33" t="str">
        <f>VLOOKUP($B20,Startlist!$A$2:$D$101,4,FALSE)</f>
        <v>Intervelo p/b Fitzroy Island</v>
      </c>
      <c r="E20" s="40">
        <v>29</v>
      </c>
    </row>
    <row r="21" spans="1:7">
      <c r="A21" s="40">
        <v>19</v>
      </c>
      <c r="B21" s="40">
        <v>104</v>
      </c>
      <c r="C21" s="33" t="str">
        <f>VLOOKUP($B21,Startlist!$A$2:$F$101,6,FALSE)</f>
        <v>Tom, HODGE</v>
      </c>
      <c r="D21" s="33" t="str">
        <f>VLOOKUP($B21,Startlist!$A$2:$D$101,4,FALSE)</f>
        <v>Balmoral Elite Team sponsored by O'Donnel Legal and EPIC Assist</v>
      </c>
      <c r="E21" s="40">
        <v>28</v>
      </c>
    </row>
    <row r="22" spans="1:7">
      <c r="A22" s="40">
        <v>20</v>
      </c>
      <c r="B22" s="40">
        <v>23</v>
      </c>
      <c r="C22" s="33" t="str">
        <f>VLOOKUP($B22,Startlist!$A$2:$F$101,6,FALSE)</f>
        <v>Nixon, BRAUER</v>
      </c>
      <c r="D22" s="33" t="str">
        <f>VLOOKUP($B22,Startlist!$A$2:$D$101,4,FALSE)</f>
        <v>Living Here Cycling Team Powered by Sedgman and Hitachi</v>
      </c>
      <c r="E22" s="40">
        <v>27</v>
      </c>
    </row>
    <row r="23" spans="1:7">
      <c r="A23" s="40">
        <v>21</v>
      </c>
      <c r="B23" s="40">
        <v>131</v>
      </c>
      <c r="C23" s="33" t="str">
        <f>VLOOKUP($B23,Startlist!$A$2:$F$101,6,FALSE)</f>
        <v>Ian, JOHNSTON</v>
      </c>
      <c r="D23" s="33" t="str">
        <f>VLOOKUP($B23,Startlist!$A$2:$D$101,4,FALSE)</f>
        <v>Hamilton Wheelers Elite Team</v>
      </c>
      <c r="E23" s="40">
        <v>26</v>
      </c>
    </row>
    <row r="24" spans="1:7">
      <c r="A24" s="40">
        <v>22</v>
      </c>
      <c r="B24" s="40">
        <v>43</v>
      </c>
      <c r="C24" s="33" t="str">
        <f>VLOOKUP($B24,Startlist!$A$2:$F$101,6,FALSE)</f>
        <v>Jonathon, NOBLE</v>
      </c>
      <c r="D24" s="33" t="str">
        <f>VLOOKUP($B24,Startlist!$A$2:$D$101,4,FALSE)</f>
        <v>Erdinger Alkoholfrei - fiets Apparel Cycling Team</v>
      </c>
      <c r="E24" s="40">
        <v>25</v>
      </c>
    </row>
    <row r="25" spans="1:7">
      <c r="A25" s="40">
        <v>23</v>
      </c>
      <c r="B25" s="40">
        <v>127</v>
      </c>
      <c r="C25" s="33" t="str">
        <f>VLOOKUP($B25,Startlist!$A$2:$F$101,6,FALSE)</f>
        <v>Aidan, KAMPERS</v>
      </c>
      <c r="D25" s="33" t="str">
        <f>VLOOKUP($B25,Startlist!$A$2:$D$101,4,FALSE)</f>
        <v>Podium Life p/b Espresso Garage</v>
      </c>
      <c r="E25" s="40">
        <v>24</v>
      </c>
    </row>
    <row r="26" spans="1:7">
      <c r="A26" s="40">
        <v>24</v>
      </c>
      <c r="B26" s="40">
        <v>133</v>
      </c>
      <c r="C26" s="33" t="str">
        <f>VLOOKUP($B26,Startlist!$A$2:$F$101,6,FALSE)</f>
        <v>Richard, BROWNHILL</v>
      </c>
      <c r="D26" s="33" t="str">
        <f>VLOOKUP($B26,Startlist!$A$2:$D$101,4,FALSE)</f>
        <v>Hamilton Wheelers Elite Team</v>
      </c>
      <c r="E26" s="40">
        <v>23</v>
      </c>
    </row>
    <row r="27" spans="1:7">
      <c r="A27" s="40">
        <v>25</v>
      </c>
      <c r="B27" s="40">
        <v>163</v>
      </c>
      <c r="C27" s="33" t="str">
        <f>VLOOKUP($B27,Startlist!$A$2:$F$101,6,FALSE)</f>
        <v>Connor, REARDON</v>
      </c>
      <c r="D27" s="33" t="str">
        <f>VLOOKUP($B27,Startlist!$A$2:$D$101,4,FALSE)</f>
        <v>Brisbane Camperland</v>
      </c>
      <c r="E27" s="40">
        <v>22</v>
      </c>
    </row>
    <row r="28" spans="1:7">
      <c r="A28" s="40">
        <v>26</v>
      </c>
      <c r="B28" s="40">
        <v>5</v>
      </c>
      <c r="C28" s="33" t="str">
        <f>VLOOKUP($B28,Startlist!$A$2:$F$101,6,FALSE)</f>
        <v>Alexander, MENA</v>
      </c>
      <c r="D28" s="33" t="str">
        <f>VLOOKUP($B28,Startlist!$A$2:$D$101,4,FALSE)</f>
        <v>Procella Sports p/b Jumbo Interactive</v>
      </c>
      <c r="E28" s="40">
        <v>21</v>
      </c>
    </row>
    <row r="29" spans="1:7">
      <c r="A29" s="40">
        <v>27</v>
      </c>
      <c r="B29" s="40">
        <v>108</v>
      </c>
      <c r="C29" s="33" t="str">
        <f>VLOOKUP($B29,Startlist!$A$2:$F$101,6,FALSE)</f>
        <v>Gilbert, GUTOWSKI</v>
      </c>
      <c r="D29" s="33" t="str">
        <f>VLOOKUP($B29,Startlist!$A$2:$D$101,4,FALSE)</f>
        <v>Balmoral Elite Team sponsored by O'Donnel Legal and EPIC Assist</v>
      </c>
      <c r="E29" s="40">
        <v>20</v>
      </c>
    </row>
    <row r="30" spans="1:7">
      <c r="A30" s="40">
        <v>28</v>
      </c>
      <c r="B30" s="40">
        <v>169</v>
      </c>
      <c r="C30" s="33" t="str">
        <f>VLOOKUP($B30,Startlist!$A$2:$F$101,6,FALSE)</f>
        <v>Matthew, BICKEL</v>
      </c>
      <c r="D30" s="33" t="str">
        <f>VLOOKUP($B30,Startlist!$A$2:$D$101,4,FALSE)</f>
        <v>Brisbane Camperland</v>
      </c>
      <c r="E30" s="40">
        <v>19</v>
      </c>
    </row>
    <row r="31" spans="1:7">
      <c r="A31" s="40">
        <v>29</v>
      </c>
      <c r="B31" s="40">
        <v>74</v>
      </c>
      <c r="C31" s="33" t="str">
        <f>VLOOKUP($B31,Startlist!$A$2:$F$101,6,FALSE)</f>
        <v>Chris, MYATT</v>
      </c>
      <c r="D31" s="33" t="str">
        <f>VLOOKUP($B31,Startlist!$A$2:$D$101,4,FALSE)</f>
        <v>Campos Cycling Team</v>
      </c>
      <c r="E31" s="40">
        <v>18</v>
      </c>
      <c r="G31" s="10"/>
    </row>
    <row r="32" spans="1:7">
      <c r="A32" s="40">
        <v>30</v>
      </c>
      <c r="B32" s="40">
        <v>22</v>
      </c>
      <c r="C32" s="33" t="str">
        <f>VLOOKUP($B32,Startlist!$A$2:$F$101,6,FALSE)</f>
        <v>Brendon, BRAUER</v>
      </c>
      <c r="D32" s="33" t="str">
        <f>VLOOKUP($B32,Startlist!$A$2:$D$101,4,FALSE)</f>
        <v>Living Here Cycling Team Powered by Sedgman and Hitachi</v>
      </c>
      <c r="E32" s="40">
        <v>17</v>
      </c>
      <c r="G32" s="10"/>
    </row>
    <row r="33" spans="1:7">
      <c r="A33" s="40">
        <v>31</v>
      </c>
      <c r="B33" s="40">
        <v>112</v>
      </c>
      <c r="C33" s="33" t="str">
        <f>VLOOKUP($B33,Startlist!$A$2:$F$101,6,FALSE)</f>
        <v>Alex, GRUNKE</v>
      </c>
      <c r="D33" s="33" t="str">
        <f>VLOOKUP($B33,Startlist!$A$2:$D$101,4,FALSE)</f>
        <v>Data#3 Cisco p/b Scody</v>
      </c>
      <c r="E33" s="40">
        <v>5</v>
      </c>
      <c r="G33" s="10"/>
    </row>
    <row r="34" spans="1:7">
      <c r="A34" s="40">
        <v>32</v>
      </c>
      <c r="B34" s="40">
        <v>66</v>
      </c>
      <c r="C34" s="33" t="str">
        <f>VLOOKUP($B34,Startlist!$A$2:$F$101,6,FALSE)</f>
        <v>Matt, ZARANSKI</v>
      </c>
      <c r="D34" s="33" t="str">
        <f>VLOOKUP($B34,Startlist!$A$2:$D$101,4,FALSE)</f>
        <v>Cobra9 Intebuild Racing</v>
      </c>
      <c r="E34" s="40">
        <v>5</v>
      </c>
      <c r="G34" s="10"/>
    </row>
    <row r="35" spans="1:7">
      <c r="A35" s="40">
        <v>33</v>
      </c>
      <c r="B35" s="40">
        <v>20</v>
      </c>
      <c r="C35" s="33" t="str">
        <f>VLOOKUP($B35,Startlist!$A$2:$F$101,6,FALSE)</f>
        <v>Cade, WASS</v>
      </c>
      <c r="D35" s="33" t="str">
        <f>VLOOKUP($B35,Startlist!$A$2:$D$101,4,FALSE)</f>
        <v>Mipela Geo Solutions Altitude Race Team</v>
      </c>
      <c r="E35" s="40">
        <v>5</v>
      </c>
      <c r="G35" s="10"/>
    </row>
    <row r="36" spans="1:7">
      <c r="A36" s="40">
        <v>34</v>
      </c>
      <c r="B36" s="40">
        <v>56</v>
      </c>
      <c r="C36" s="33" t="str">
        <f>VLOOKUP($B36,Startlist!$A$2:$F$101,6,FALSE)</f>
        <v>Pete, COLLINS</v>
      </c>
      <c r="D36" s="33" t="str">
        <f>VLOOKUP($B36,Startlist!$A$2:$D$101,4,FALSE)</f>
        <v>Colliers Racing</v>
      </c>
      <c r="E36" s="40">
        <v>5</v>
      </c>
    </row>
    <row r="37" spans="1:7">
      <c r="A37" s="40">
        <v>35</v>
      </c>
      <c r="B37" s="40">
        <v>79</v>
      </c>
      <c r="C37" s="33" t="str">
        <f>VLOOKUP($B37,Startlist!$A$2:$F$101,6,FALSE)</f>
        <v>Brad, FOX</v>
      </c>
      <c r="D37" s="33" t="str">
        <f>VLOOKUP($B37,Startlist!$A$2:$D$101,4,FALSE)</f>
        <v>Campos Cycling Team</v>
      </c>
      <c r="E37" s="40">
        <v>5</v>
      </c>
    </row>
    <row r="38" spans="1:7">
      <c r="A38" s="40">
        <v>36</v>
      </c>
      <c r="B38" s="40">
        <v>10</v>
      </c>
      <c r="C38" s="33" t="str">
        <f>VLOOKUP($B38,Startlist!$A$2:$F$101,6,FALSE)</f>
        <v>Tom, GOUGH</v>
      </c>
      <c r="D38" s="33" t="str">
        <f>VLOOKUP($B38,Startlist!$A$2:$D$101,4,FALSE)</f>
        <v>Procella Sports p/b Jumbo Interactive</v>
      </c>
      <c r="E38" s="40">
        <v>5</v>
      </c>
    </row>
    <row r="39" spans="1:7">
      <c r="A39" s="40">
        <v>37</v>
      </c>
      <c r="B39" s="40">
        <v>4</v>
      </c>
      <c r="C39" s="33" t="str">
        <f>VLOOKUP($B39,Startlist!$A$2:$F$101,6,FALSE)</f>
        <v>Sebastian, BERWICK</v>
      </c>
      <c r="D39" s="33" t="str">
        <f>VLOOKUP($B39,Startlist!$A$2:$D$101,4,FALSE)</f>
        <v>Procella Sports p/b Jumbo Interactive</v>
      </c>
      <c r="E39" s="40">
        <v>5</v>
      </c>
    </row>
    <row r="40" spans="1:7">
      <c r="A40" s="40">
        <v>38</v>
      </c>
      <c r="B40" s="40">
        <v>17</v>
      </c>
      <c r="C40" s="33" t="str">
        <f>VLOOKUP($B40,Startlist!$A$2:$F$101,6,FALSE)</f>
        <v>Mark, RENDER</v>
      </c>
      <c r="D40" s="33" t="str">
        <f>VLOOKUP($B40,Startlist!$A$2:$D$101,4,FALSE)</f>
        <v>Mipela Geo Solutions Altitude Race Team</v>
      </c>
      <c r="E40" s="40">
        <v>5</v>
      </c>
    </row>
    <row r="41" spans="1:7">
      <c r="A41" s="40">
        <v>39</v>
      </c>
      <c r="B41" s="40">
        <v>44</v>
      </c>
      <c r="C41" s="33" t="str">
        <f>VLOOKUP($B41,Startlist!$A$2:$F$101,6,FALSE)</f>
        <v>David, MCADAM</v>
      </c>
      <c r="D41" s="33" t="str">
        <f>VLOOKUP($B41,Startlist!$A$2:$D$101,4,FALSE)</f>
        <v>Erdinger Alkoholfrei - fiets Apparel Cycling Team</v>
      </c>
      <c r="E41" s="40">
        <v>5</v>
      </c>
    </row>
    <row r="42" spans="1:7">
      <c r="A42" s="40">
        <v>40</v>
      </c>
      <c r="B42" s="40">
        <v>52</v>
      </c>
      <c r="C42" s="33" t="str">
        <f>VLOOKUP($B42,Startlist!$A$2:$F$101,6,FALSE)</f>
        <v>Trent, WEST</v>
      </c>
      <c r="D42" s="33" t="str">
        <f>VLOOKUP($B42,Startlist!$A$2:$D$101,4,FALSE)</f>
        <v>Colliers Racing</v>
      </c>
      <c r="E42" s="40">
        <v>5</v>
      </c>
    </row>
    <row r="43" spans="1:7">
      <c r="A43" s="40">
        <v>41</v>
      </c>
      <c r="B43" s="40">
        <v>146</v>
      </c>
      <c r="C43" s="33" t="str">
        <f>VLOOKUP($B43,Startlist!$A$2:$F$101,6,FALSE)</f>
        <v>Ales, CLAIRS</v>
      </c>
      <c r="D43" s="33" t="str">
        <f>VLOOKUP($B43,Startlist!$A$2:$D$101,4,FALSE)</f>
        <v>Intervelo p/b Fitzroy Island</v>
      </c>
      <c r="E43" s="40">
        <v>5</v>
      </c>
    </row>
    <row r="44" spans="1:7">
      <c r="A44" s="40">
        <v>42</v>
      </c>
      <c r="B44" s="40">
        <v>122</v>
      </c>
      <c r="C44" s="33" t="str">
        <f>VLOOKUP($B44,Startlist!$A$2:$F$101,6,FALSE)</f>
        <v>Ryan, MACNICOL</v>
      </c>
      <c r="D44" s="33" t="str">
        <f>VLOOKUP($B44,Startlist!$A$2:$D$101,4,FALSE)</f>
        <v>Podium Life p/b Espresso Garage</v>
      </c>
      <c r="E44" s="40">
        <v>5</v>
      </c>
    </row>
    <row r="45" spans="1:7">
      <c r="A45" s="40">
        <v>43</v>
      </c>
      <c r="B45" s="40">
        <v>103</v>
      </c>
      <c r="C45" s="33" t="str">
        <f>VLOOKUP($B45,Startlist!$A$2:$F$101,6,FALSE)</f>
        <v>Calan, WHITE</v>
      </c>
      <c r="D45" s="33" t="str">
        <f>VLOOKUP($B45,Startlist!$A$2:$D$101,4,FALSE)</f>
        <v>Balmoral Elite Team sponsored by O'Donnel Legal and EPIC Assist</v>
      </c>
      <c r="E45" s="40">
        <v>5</v>
      </c>
    </row>
    <row r="46" spans="1:7">
      <c r="A46" s="40">
        <v>44</v>
      </c>
      <c r="B46" s="40">
        <v>106</v>
      </c>
      <c r="C46" s="33" t="str">
        <f>VLOOKUP($B46,Startlist!$A$2:$F$101,6,FALSE)</f>
        <v>Lachlan, FEARON</v>
      </c>
      <c r="D46" s="33" t="str">
        <f>VLOOKUP($B46,Startlist!$A$2:$D$101,4,FALSE)</f>
        <v>Balmoral Elite Team sponsored by O'Donnel Legal and EPIC Assist</v>
      </c>
      <c r="E46" s="40">
        <v>5</v>
      </c>
    </row>
    <row r="47" spans="1:7">
      <c r="A47" s="40">
        <v>45</v>
      </c>
      <c r="B47" s="40">
        <v>1</v>
      </c>
      <c r="C47" s="33" t="str">
        <f>VLOOKUP($B47,Startlist!$A$2:$F$101,6,FALSE)</f>
        <v>Daniel, LUKE</v>
      </c>
      <c r="D47" s="33" t="str">
        <f>VLOOKUP($B47,Startlist!$A$2:$D$101,4,FALSE)</f>
        <v>Procella Sports p/b Jumbo Interactive</v>
      </c>
      <c r="E47" s="40">
        <v>5</v>
      </c>
    </row>
    <row r="48" spans="1:7">
      <c r="A48" s="40">
        <v>46</v>
      </c>
      <c r="B48" s="40">
        <v>7</v>
      </c>
      <c r="C48" s="33" t="str">
        <f>VLOOKUP($B48,Startlist!$A$2:$F$101,6,FALSE)</f>
        <v>Ryan, WILSON</v>
      </c>
      <c r="D48" s="33" t="str">
        <f>VLOOKUP($B48,Startlist!$A$2:$D$101,4,FALSE)</f>
        <v>Procella Sports p/b Jumbo Interactive</v>
      </c>
      <c r="E48" s="40">
        <v>5</v>
      </c>
    </row>
    <row r="49" spans="1:5">
      <c r="A49" s="40">
        <v>47</v>
      </c>
      <c r="B49" s="40">
        <v>297</v>
      </c>
      <c r="C49" s="33" t="str">
        <f>VLOOKUP($B49,Startlist!$A$2:$F$101,6,FALSE)</f>
        <v>Isaac, QUADE</v>
      </c>
      <c r="D49" s="33" t="str">
        <f>VLOOKUP($B49,Startlist!$A$2:$D$101,4,FALSE)</f>
        <v>McDonalds Downunder (GUEST RIDER)</v>
      </c>
      <c r="E49" s="40">
        <v>0</v>
      </c>
    </row>
    <row r="50" spans="1:5">
      <c r="A50" s="40">
        <v>48</v>
      </c>
      <c r="B50" s="40">
        <v>65</v>
      </c>
      <c r="C50" s="33" t="str">
        <f>VLOOKUP($B50,Startlist!$A$2:$F$101,6,FALSE)</f>
        <v>Adam, WHITE</v>
      </c>
      <c r="D50" s="33" t="str">
        <f>VLOOKUP($B50,Startlist!$A$2:$D$101,4,FALSE)</f>
        <v>Cobra9 Intebuild Racing</v>
      </c>
      <c r="E50" s="40">
        <v>5</v>
      </c>
    </row>
    <row r="51" spans="1:5">
      <c r="A51" s="40">
        <v>49</v>
      </c>
      <c r="B51" s="40">
        <v>61</v>
      </c>
      <c r="C51" s="33" t="str">
        <f>VLOOKUP($B51,Startlist!$A$2:$F$101,6,FALSE)</f>
        <v>Kurtis, BRENT</v>
      </c>
      <c r="D51" s="33" t="str">
        <f>VLOOKUP($B51,Startlist!$A$2:$D$101,4,FALSE)</f>
        <v>Cobra9 Intebuild Racing</v>
      </c>
      <c r="E51" s="40">
        <v>5</v>
      </c>
    </row>
    <row r="52" spans="1:5">
      <c r="A52" s="40">
        <v>50</v>
      </c>
      <c r="B52" s="40">
        <v>95</v>
      </c>
      <c r="C52" s="33" t="str">
        <f>VLOOKUP($B52,Startlist!$A$2:$F$101,6,FALSE)</f>
        <v>Paul, ANDREWS</v>
      </c>
      <c r="D52" s="33" t="str">
        <f>VLOOKUP($B52,Startlist!$A$2:$D$101,4,FALSE)</f>
        <v>QSM Racing</v>
      </c>
      <c r="E52" s="40">
        <v>5</v>
      </c>
    </row>
    <row r="53" spans="1:5">
      <c r="A53" s="40">
        <v>51</v>
      </c>
      <c r="B53" s="40">
        <v>54</v>
      </c>
      <c r="C53" s="33" t="str">
        <f>VLOOKUP($B53,Startlist!$A$2:$F$101,6,FALSE)</f>
        <v>Michael, CURLEY</v>
      </c>
      <c r="D53" s="33" t="str">
        <f>VLOOKUP($B53,Startlist!$A$2:$D$101,4,FALSE)</f>
        <v>Colliers Racing</v>
      </c>
      <c r="E53" s="40">
        <v>5</v>
      </c>
    </row>
    <row r="54" spans="1:5">
      <c r="A54" s="40">
        <v>52</v>
      </c>
      <c r="B54" s="40">
        <v>113</v>
      </c>
      <c r="C54" s="33" t="str">
        <f>VLOOKUP($B54,Startlist!$A$2:$F$101,6,FALSE)</f>
        <v>Kyle, BRIDGEWOOD</v>
      </c>
      <c r="D54" s="33" t="str">
        <f>VLOOKUP($B54,Startlist!$A$2:$D$101,4,FALSE)</f>
        <v>Data#3 Cisco p/b Scody</v>
      </c>
      <c r="E54" s="40">
        <v>5</v>
      </c>
    </row>
    <row r="55" spans="1:5">
      <c r="A55" s="40">
        <v>53</v>
      </c>
      <c r="B55" s="40">
        <v>105</v>
      </c>
      <c r="C55" s="33" t="str">
        <f>VLOOKUP($B55,Startlist!$A$2:$F$101,6,FALSE)</f>
        <v>Alex, QUIRK</v>
      </c>
      <c r="D55" s="33" t="str">
        <f>VLOOKUP($B55,Startlist!$A$2:$D$101,4,FALSE)</f>
        <v>Balmoral Elite Team sponsored by O'Donnel Legal and EPIC Assist</v>
      </c>
      <c r="E55" s="40">
        <v>5</v>
      </c>
    </row>
    <row r="56" spans="1:5">
      <c r="A56" s="40">
        <v>54</v>
      </c>
      <c r="B56" s="10">
        <v>111</v>
      </c>
      <c r="C56" s="33" t="str">
        <f>VLOOKUP($B56,Startlist!$A$2:$F$101,6,FALSE)</f>
        <v>David, MELVILLE</v>
      </c>
      <c r="D56" s="33" t="str">
        <f>VLOOKUP($B56,Startlist!$A$2:$D$101,4,FALSE)</f>
        <v>Data#3 Cisco p/b Scody</v>
      </c>
      <c r="E56" s="40">
        <v>5</v>
      </c>
    </row>
    <row r="57" spans="1:5">
      <c r="A57" s="40">
        <v>55</v>
      </c>
      <c r="B57" s="10">
        <v>16</v>
      </c>
      <c r="C57" s="33" t="str">
        <f>VLOOKUP($B57,Startlist!$A$2:$F$101,6,FALSE)</f>
        <v>Calem, WILCOX</v>
      </c>
      <c r="D57" s="33" t="str">
        <f>VLOOKUP($B57,Startlist!$A$2:$D$101,4,FALSE)</f>
        <v>Mipela Geo Solutions Altitude Race Team</v>
      </c>
      <c r="E57" s="40">
        <v>5</v>
      </c>
    </row>
    <row r="58" spans="1:5">
      <c r="A58" s="40">
        <v>56</v>
      </c>
      <c r="B58" s="10">
        <v>144</v>
      </c>
      <c r="C58" s="33" t="str">
        <f>VLOOKUP($B58,Startlist!$A$2:$F$101,6,FALSE)</f>
        <v>Craig, CORE</v>
      </c>
      <c r="D58" s="33" t="str">
        <f>VLOOKUP($B58,Startlist!$A$2:$D$101,4,FALSE)</f>
        <v>Intervelo p/b Fitzroy Island</v>
      </c>
      <c r="E58" s="40">
        <v>5</v>
      </c>
    </row>
    <row r="59" spans="1:5">
      <c r="A59" s="40">
        <v>57</v>
      </c>
      <c r="B59" s="10">
        <v>71</v>
      </c>
      <c r="C59" s="33" t="str">
        <f>VLOOKUP($B59,Startlist!$A$2:$F$101,6,FALSE)</f>
        <v>Ben, COOK</v>
      </c>
      <c r="D59" s="33" t="str">
        <f>VLOOKUP($B59,Startlist!$A$2:$D$101,4,FALSE)</f>
        <v>Campos Cycling Team</v>
      </c>
      <c r="E59" s="40">
        <v>5</v>
      </c>
    </row>
    <row r="60" spans="1:5">
      <c r="A60" s="40">
        <v>58</v>
      </c>
      <c r="B60" s="10">
        <v>3</v>
      </c>
      <c r="C60" s="33" t="str">
        <f>VLOOKUP($B60,Startlist!$A$2:$F$101,6,FALSE)</f>
        <v>Patrick, KENNEDY</v>
      </c>
      <c r="D60" s="33" t="str">
        <f>VLOOKUP($B60,Startlist!$A$2:$D$101,4,FALSE)</f>
        <v>Procella Sports p/b Jumbo Interactive</v>
      </c>
      <c r="E60" s="40">
        <v>5</v>
      </c>
    </row>
    <row r="61" spans="1:5">
      <c r="A61" s="40">
        <v>59</v>
      </c>
      <c r="B61" s="10">
        <v>296</v>
      </c>
      <c r="C61" s="33" t="str">
        <f>VLOOKUP($B61,Startlist!$A$2:$F$101,6,FALSE)</f>
        <v>Nicholas, LEONARD</v>
      </c>
      <c r="D61" s="33" t="str">
        <f>VLOOKUP($B61,Startlist!$A$2:$D$101,4,FALSE)</f>
        <v>Brisbane Camperland (GUEST RIDER)</v>
      </c>
      <c r="E61" s="40">
        <v>0</v>
      </c>
    </row>
    <row r="62" spans="1:5">
      <c r="A62" s="40">
        <v>60</v>
      </c>
      <c r="B62" s="10">
        <v>33</v>
      </c>
      <c r="C62" s="33" t="str">
        <f>VLOOKUP($B62,Startlist!$A$2:$F$101,6,FALSE)</f>
        <v>Jayden, COPP</v>
      </c>
      <c r="D62" s="33" t="str">
        <f>VLOOKUP($B62,Startlist!$A$2:$D$101,4,FALSE)</f>
        <v>Giant Rockhampton</v>
      </c>
      <c r="E62" s="40">
        <v>5</v>
      </c>
    </row>
    <row r="63" spans="1:5">
      <c r="A63" s="40">
        <v>61</v>
      </c>
      <c r="B63" s="10">
        <v>295</v>
      </c>
      <c r="C63" s="33" t="str">
        <f>VLOOKUP($B63,Startlist!$A$2:$F$101,6,FALSE)</f>
        <v>Daniel, BROWN</v>
      </c>
      <c r="D63" s="33" t="str">
        <f>VLOOKUP($B63,Startlist!$A$2:$D$101,4,FALSE)</f>
        <v>Moreton Bay Cycling Club (GUEST RIDER)</v>
      </c>
      <c r="E63" s="40">
        <v>0</v>
      </c>
    </row>
    <row r="64" spans="1:5">
      <c r="A64" s="40">
        <v>62</v>
      </c>
      <c r="B64" s="10">
        <v>294</v>
      </c>
      <c r="C64" s="33" t="str">
        <f>VLOOKUP($B64,Startlist!$A$2:$F$101,6,FALSE)</f>
        <v>Tim, LOFTHOUSE</v>
      </c>
      <c r="D64" s="33" t="str">
        <f>VLOOKUP($B64,Startlist!$A$2:$D$101,4,FALSE)</f>
        <v>Giant Rockhampton (GUEST RIDER)</v>
      </c>
      <c r="E64" s="40">
        <v>0</v>
      </c>
    </row>
    <row r="65" spans="1:5">
      <c r="A65" s="40">
        <v>63</v>
      </c>
      <c r="B65" s="10">
        <v>96</v>
      </c>
      <c r="C65" s="33" t="str">
        <f>VLOOKUP($B65,Startlist!$A$2:$F$101,6,FALSE)</f>
        <v>Bryan, CRISPIN</v>
      </c>
      <c r="D65" s="33" t="str">
        <f>VLOOKUP($B65,Startlist!$A$2:$D$101,4,FALSE)</f>
        <v>QSM Racing</v>
      </c>
      <c r="E65" s="40">
        <v>5</v>
      </c>
    </row>
    <row r="66" spans="1:5">
      <c r="A66" s="40">
        <v>64</v>
      </c>
      <c r="B66" s="10">
        <v>41</v>
      </c>
      <c r="C66" s="33" t="str">
        <f>VLOOKUP($B66,Startlist!$A$2:$F$101,6,FALSE)</f>
        <v>Mitch, HAWLEY</v>
      </c>
      <c r="D66" s="33" t="str">
        <f>VLOOKUP($B66,Startlist!$A$2:$D$101,4,FALSE)</f>
        <v>Erdinger Alkoholfrei - fiets Apparel Cycling Team</v>
      </c>
      <c r="E66" s="40">
        <v>5</v>
      </c>
    </row>
    <row r="67" spans="1:5">
      <c r="A67" s="40">
        <v>65</v>
      </c>
      <c r="B67" s="10">
        <v>55</v>
      </c>
      <c r="C67" s="33" t="str">
        <f>VLOOKUP($B67,Startlist!$A$2:$F$101,6,FALSE)</f>
        <v>Louis, PIJPERS</v>
      </c>
      <c r="D67" s="33" t="str">
        <f>VLOOKUP($B67,Startlist!$A$2:$D$101,4,FALSE)</f>
        <v>Colliers Racing</v>
      </c>
      <c r="E67" s="40">
        <v>5</v>
      </c>
    </row>
    <row r="68" spans="1:5">
      <c r="A68" s="40">
        <v>66</v>
      </c>
      <c r="B68" s="10">
        <v>27</v>
      </c>
      <c r="C68" s="33" t="str">
        <f>VLOOKUP($B68,Startlist!$A$2:$F$101,6,FALSE)</f>
        <v>Jarrod, SAMPSON</v>
      </c>
      <c r="D68" s="33" t="str">
        <f>VLOOKUP($B68,Startlist!$A$2:$D$101,4,FALSE)</f>
        <v>Living Here Cycling Team Powered by Sedgman and Hitachi</v>
      </c>
      <c r="E68" s="40">
        <v>5</v>
      </c>
    </row>
    <row r="69" spans="1:5">
      <c r="A69" s="40">
        <v>67</v>
      </c>
      <c r="B69" s="10">
        <v>29</v>
      </c>
      <c r="C69" s="33" t="str">
        <f>VLOOKUP($B69,Startlist!$A$2:$F$101,6,FALSE)</f>
        <v>Scott, MANNING</v>
      </c>
      <c r="D69" s="33" t="str">
        <f>VLOOKUP($B69,Startlist!$A$2:$D$101,4,FALSE)</f>
        <v>Living Here Cycling Team Powered by Sedgman and Hitachi</v>
      </c>
      <c r="E69" s="40">
        <v>5</v>
      </c>
    </row>
    <row r="70" spans="1:5">
      <c r="A70" s="40">
        <v>68</v>
      </c>
      <c r="B70" s="10">
        <v>171</v>
      </c>
      <c r="C70" s="33" t="str">
        <f>VLOOKUP($B70,Startlist!$A$2:$F$101,6,FALSE)</f>
        <v>Matthew, MURRAY</v>
      </c>
      <c r="D70" s="33" t="str">
        <f>VLOOKUP($B70,Startlist!$A$2:$D$101,4,FALSE)</f>
        <v>Champion System</v>
      </c>
      <c r="E70" s="40">
        <v>5</v>
      </c>
    </row>
    <row r="71" spans="1:5">
      <c r="A71" s="40">
        <v>69</v>
      </c>
      <c r="B71" s="10">
        <v>129</v>
      </c>
      <c r="C71" s="33" t="str">
        <f>VLOOKUP($B71,Startlist!$A$2:$F$101,6,FALSE)</f>
        <v>Stephen, RASHLEIGH</v>
      </c>
      <c r="D71" s="33" t="str">
        <f>VLOOKUP($B71,Startlist!$A$2:$D$101,4,FALSE)</f>
        <v>Podium Life p/b Espresso Garage</v>
      </c>
      <c r="E71" s="40">
        <v>5</v>
      </c>
    </row>
    <row r="72" spans="1:5">
      <c r="A72" s="40">
        <v>70</v>
      </c>
      <c r="B72" s="10">
        <v>99</v>
      </c>
      <c r="C72" s="33" t="str">
        <f>VLOOKUP($B72,Startlist!$A$2:$F$101,6,FALSE)</f>
        <v>Mark, RICHARDSON</v>
      </c>
      <c r="D72" s="33" t="str">
        <f>VLOOKUP($B72,Startlist!$A$2:$D$101,4,FALSE)</f>
        <v>QSM Racing</v>
      </c>
      <c r="E72" s="40">
        <v>5</v>
      </c>
    </row>
    <row r="73" spans="1:5">
      <c r="A73" s="40">
        <v>71</v>
      </c>
      <c r="B73" s="10">
        <v>130</v>
      </c>
      <c r="C73" s="33" t="str">
        <f>VLOOKUP($B73,Startlist!$A$2:$F$101,6,FALSE)</f>
        <v>Shannon, SAXBY</v>
      </c>
      <c r="D73" s="33" t="str">
        <f>VLOOKUP($B73,Startlist!$A$2:$D$101,4,FALSE)</f>
        <v>Podium Life p/b Espresso Garage</v>
      </c>
      <c r="E73" s="40">
        <v>5</v>
      </c>
    </row>
    <row r="74" spans="1:5">
      <c r="A74" s="40">
        <v>72</v>
      </c>
      <c r="B74" s="10">
        <v>175</v>
      </c>
      <c r="C74" s="33" t="str">
        <f>VLOOKUP($B74,Startlist!$A$2:$F$101,6,FALSE)</f>
        <v>Adam, GLEGG</v>
      </c>
      <c r="D74" s="33" t="str">
        <f>VLOOKUP($B74,Startlist!$A$2:$D$101,4,FALSE)</f>
        <v>Champion System</v>
      </c>
      <c r="E74" s="40">
        <v>5</v>
      </c>
    </row>
    <row r="75" spans="1:5">
      <c r="A75" s="40">
        <v>73</v>
      </c>
      <c r="B75" s="10">
        <v>64</v>
      </c>
      <c r="C75" s="33" t="str">
        <f>VLOOKUP($B75,Startlist!$A$2:$F$101,6,FALSE)</f>
        <v>Dugald, MACARTHUR</v>
      </c>
      <c r="D75" s="33" t="str">
        <f>VLOOKUP($B75,Startlist!$A$2:$D$101,4,FALSE)</f>
        <v>Cobra9 Intebuild Racing</v>
      </c>
      <c r="E75" s="40">
        <v>5</v>
      </c>
    </row>
    <row r="76" spans="1:5">
      <c r="A76" s="40">
        <v>74</v>
      </c>
      <c r="B76" s="10">
        <v>21</v>
      </c>
      <c r="C76" s="33" t="str">
        <f>VLOOKUP($B76,Startlist!$A$2:$F$101,6,FALSE)</f>
        <v>Kyle, MARWOOD</v>
      </c>
      <c r="D76" s="33" t="str">
        <f>VLOOKUP($B76,Startlist!$A$2:$D$101,4,FALSE)</f>
        <v>Living Here Cycling Team Powered by Sedgman and Hitachi</v>
      </c>
      <c r="E76" s="40">
        <v>5</v>
      </c>
    </row>
    <row r="77" spans="1:5">
      <c r="A77" s="40">
        <v>75</v>
      </c>
      <c r="B77" s="10">
        <v>134</v>
      </c>
      <c r="C77" s="33" t="str">
        <f>VLOOKUP($B77,Startlist!$A$2:$F$101,6,FALSE)</f>
        <v>Alan, JONES</v>
      </c>
      <c r="D77" s="33" t="str">
        <f>VLOOKUP($B77,Startlist!$A$2:$D$101,4,FALSE)</f>
        <v>Hamilton Wheelers Elite Team</v>
      </c>
      <c r="E77" s="40">
        <v>5</v>
      </c>
    </row>
    <row r="78" spans="1:5">
      <c r="A78" s="40">
        <v>76</v>
      </c>
      <c r="B78" s="10">
        <v>89</v>
      </c>
      <c r="C78" s="33" t="str">
        <f>VLOOKUP($B78,Startlist!$A$2:$F$101,6,FALSE)</f>
        <v>Brett, O'DOHERTY</v>
      </c>
      <c r="D78" s="33" t="str">
        <f>VLOOKUP($B78,Startlist!$A$2:$D$101,4,FALSE)</f>
        <v>Moreton Bay Cycling Club</v>
      </c>
      <c r="E78" s="40">
        <v>5</v>
      </c>
    </row>
    <row r="79" spans="1:5">
      <c r="A79" s="40">
        <v>77</v>
      </c>
      <c r="B79" s="10">
        <v>60</v>
      </c>
      <c r="C79" s="33" t="str">
        <f>VLOOKUP($B79,Startlist!$A$2:$F$101,6,FALSE)</f>
        <v>Pedr, HARVEY</v>
      </c>
      <c r="D79" s="33" t="str">
        <f>VLOOKUP($B79,Startlist!$A$2:$D$101,4,FALSE)</f>
        <v>Colliers Racing</v>
      </c>
      <c r="E79" s="40">
        <v>5</v>
      </c>
    </row>
    <row r="80" spans="1:5">
      <c r="A80" s="40">
        <v>78</v>
      </c>
      <c r="B80" s="10">
        <v>11</v>
      </c>
      <c r="C80" s="33" t="str">
        <f>VLOOKUP($B80,Startlist!$A$2:$F$101,6,FALSE)</f>
        <v>Ric, BAKER</v>
      </c>
      <c r="D80" s="33" t="str">
        <f>VLOOKUP($B80,Startlist!$A$2:$D$101,4,FALSE)</f>
        <v>Mipela Geo Solutions Altitude Race Team</v>
      </c>
      <c r="E80" s="40">
        <v>5</v>
      </c>
    </row>
    <row r="81" spans="1:5">
      <c r="A81" s="40">
        <v>79</v>
      </c>
      <c r="B81" s="10">
        <v>168</v>
      </c>
      <c r="C81" s="33" t="str">
        <f>VLOOKUP($B81,Startlist!$A$2:$F$101,6,FALSE)</f>
        <v>Cameron, LAYTON</v>
      </c>
      <c r="D81" s="33" t="str">
        <f>VLOOKUP($B81,Startlist!$A$2:$D$101,4,FALSE)</f>
        <v>Brisbane Camperland</v>
      </c>
      <c r="E81" s="40">
        <v>5</v>
      </c>
    </row>
    <row r="82" spans="1:5">
      <c r="A82" s="40">
        <v>80</v>
      </c>
      <c r="B82" s="10">
        <v>63</v>
      </c>
      <c r="C82" s="33" t="str">
        <f>VLOOKUP($B82,Startlist!$A$2:$F$101,6,FALSE)</f>
        <v>Nathan, WHITE</v>
      </c>
      <c r="D82" s="33" t="str">
        <f>VLOOKUP($B82,Startlist!$A$2:$D$101,4,FALSE)</f>
        <v>Cobra9 Intebuild Racing</v>
      </c>
      <c r="E82" s="40">
        <v>5</v>
      </c>
    </row>
    <row r="83" spans="1:5">
      <c r="A83" s="40">
        <v>81</v>
      </c>
      <c r="B83" s="10">
        <v>13</v>
      </c>
      <c r="C83" s="33" t="str">
        <f>VLOOKUP($B83,Startlist!$A$2:$F$101,6,FALSE)</f>
        <v>Brendon, WOODESON</v>
      </c>
      <c r="D83" s="33" t="str">
        <f>VLOOKUP($B83,Startlist!$A$2:$D$101,4,FALSE)</f>
        <v>Mipela Geo Solutions Altitude Race Team</v>
      </c>
      <c r="E83" s="40">
        <v>5</v>
      </c>
    </row>
  </sheetData>
  <mergeCells count="1">
    <mergeCell ref="A1:E1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view="pageBreakPreview" topLeftCell="B4" zoomScaleNormal="100" zoomScaleSheetLayoutView="100" workbookViewId="0">
      <selection activeCell="G98" sqref="G98"/>
    </sheetView>
  </sheetViews>
  <sheetFormatPr defaultRowHeight="15"/>
  <cols>
    <col min="1" max="1" width="5.7109375" style="52" hidden="1" customWidth="1"/>
    <col min="2" max="2" width="4.42578125" style="52" customWidth="1"/>
    <col min="3" max="3" width="23.7109375" style="11" bestFit="1" customWidth="1"/>
    <col min="4" max="4" width="62.42578125" style="52" customWidth="1"/>
    <col min="5" max="5" width="6.28515625" style="52" customWidth="1"/>
    <col min="6" max="6" width="7.85546875" style="52" customWidth="1"/>
    <col min="7" max="8" width="7.7109375" style="52" customWidth="1"/>
    <col min="9" max="9" width="8.7109375" style="52" customWidth="1"/>
    <col min="10" max="16384" width="9.140625" style="52"/>
  </cols>
  <sheetData>
    <row r="1" spans="1:9" ht="18.75">
      <c r="A1" s="92" t="s">
        <v>455</v>
      </c>
      <c r="B1" s="92"/>
      <c r="C1" s="92"/>
      <c r="D1" s="92"/>
      <c r="E1" s="92"/>
      <c r="F1" s="92"/>
      <c r="G1" s="92"/>
      <c r="H1" s="92"/>
      <c r="I1" s="92"/>
    </row>
    <row r="2" spans="1:9" ht="30">
      <c r="A2" s="58" t="s">
        <v>312</v>
      </c>
      <c r="B2" s="58" t="s">
        <v>315</v>
      </c>
      <c r="C2" s="58" t="s">
        <v>310</v>
      </c>
      <c r="D2" s="58" t="s">
        <v>2</v>
      </c>
      <c r="E2" s="58" t="s">
        <v>448</v>
      </c>
      <c r="F2" s="58" t="s">
        <v>449</v>
      </c>
      <c r="G2" s="58" t="s">
        <v>450</v>
      </c>
      <c r="H2" s="58" t="s">
        <v>456</v>
      </c>
      <c r="I2" s="58" t="s">
        <v>0</v>
      </c>
    </row>
    <row r="3" spans="1:9">
      <c r="A3" s="60"/>
      <c r="B3" s="40">
        <v>69</v>
      </c>
      <c r="C3" s="61" t="str">
        <f>VLOOKUP(B3,Riders!$A$2:$F$199,6,FALSE)</f>
        <v>Mitch, NEUMANN</v>
      </c>
      <c r="D3" s="61" t="str">
        <f>VLOOKUP(B3,Riders!$A$2:$F$199,3,FALSE)</f>
        <v>Cobra9 Intebuild Racing</v>
      </c>
      <c r="E3" s="62">
        <f>IFERROR(VLOOKUP(B3,'Rd4 Stge1 Points'!$B$3:$E$100,4,FALSE),0)</f>
        <v>100</v>
      </c>
      <c r="F3" s="62">
        <f>IFERROR(VLOOKUP(B3,'Rd4 Stge2A Points'!$B$3:$E$107,4,FALSE),0)</f>
        <v>0</v>
      </c>
      <c r="G3" s="62">
        <f>IFERROR(VLOOKUP(B3,'Rd4 Stge2B Points'!$B$3:$E$96,4,FALSE),0)</f>
        <v>5</v>
      </c>
      <c r="H3" s="62">
        <f>IFERROR(VLOOKUP(B3,'Rd4 Stge3 Points'!$B$3:$E$83,4,FALSE),0)</f>
        <v>50</v>
      </c>
      <c r="I3" s="63">
        <f>SUM(E3:H3)</f>
        <v>155</v>
      </c>
    </row>
    <row r="4" spans="1:9">
      <c r="A4" s="60"/>
      <c r="B4" s="40">
        <v>158</v>
      </c>
      <c r="C4" s="61" t="str">
        <f>VLOOKUP(B4,Riders!$A$2:$F$199,6,FALSE)</f>
        <v>Troy, HERFOSS</v>
      </c>
      <c r="D4" s="61" t="str">
        <f>VLOOKUP(B4,Riders!$A$2:$F$199,3,FALSE)</f>
        <v>McDonalds Downunder</v>
      </c>
      <c r="E4" s="62">
        <f>IFERROR(VLOOKUP(B4,'Rd4 Stge1 Points'!$B$3:$E$100,4,FALSE),0)</f>
        <v>23</v>
      </c>
      <c r="F4" s="62">
        <f>IFERROR(VLOOKUP(B4,'Rd4 Stge2A Points'!$B$3:$E$107,4,FALSE),0)</f>
        <v>29</v>
      </c>
      <c r="G4" s="62">
        <f>IFERROR(VLOOKUP(B4,'Rd4 Stge2B Points'!$B$3:$E$96,4,FALSE),0)</f>
        <v>0</v>
      </c>
      <c r="H4" s="62">
        <f>IFERROR(VLOOKUP(B4,'Rd4 Stge3 Points'!$B$3:$E$83,4,FALSE),0)</f>
        <v>100</v>
      </c>
      <c r="I4" s="63">
        <f>SUM(E4:H4)</f>
        <v>152</v>
      </c>
    </row>
    <row r="5" spans="1:9">
      <c r="A5" s="60"/>
      <c r="B5" s="40">
        <v>127</v>
      </c>
      <c r="C5" s="61" t="str">
        <f>VLOOKUP(B5,Riders!$A$2:$F$199,6,FALSE)</f>
        <v>Aidan, KAMPERS</v>
      </c>
      <c r="D5" s="61" t="str">
        <f>VLOOKUP(B5,Riders!$A$2:$F$199,3,FALSE)</f>
        <v>Podium Life p/b Espresso Garage</v>
      </c>
      <c r="E5" s="62">
        <f>IFERROR(VLOOKUP(B5,'Rd4 Stge1 Points'!$B$3:$E$100,4,FALSE),0)</f>
        <v>80</v>
      </c>
      <c r="F5" s="62">
        <f>IFERROR(VLOOKUP(B5,'Rd4 Stge2A Points'!$B$3:$E$107,4,FALSE),0)</f>
        <v>18</v>
      </c>
      <c r="G5" s="62">
        <f>IFERROR(VLOOKUP(B5,'Rd4 Stge2B Points'!$B$3:$E$96,4,FALSE),0)</f>
        <v>0</v>
      </c>
      <c r="H5" s="62">
        <f>IFERROR(VLOOKUP(B5,'Rd4 Stge3 Points'!$B$3:$E$83,4,FALSE),0)</f>
        <v>24</v>
      </c>
      <c r="I5" s="63">
        <f>SUM(E5:H5)</f>
        <v>122</v>
      </c>
    </row>
    <row r="6" spans="1:9">
      <c r="A6" s="60"/>
      <c r="B6" s="40">
        <v>157</v>
      </c>
      <c r="C6" s="61" t="str">
        <f>VLOOKUP(B6,Riders!$A$2:$F$199,6,FALSE)</f>
        <v>Aden, DE JAGER</v>
      </c>
      <c r="D6" s="61" t="str">
        <f>VLOOKUP(B6,Riders!$A$2:$F$199,3,FALSE)</f>
        <v>McDonalds Downunder</v>
      </c>
      <c r="E6" s="62">
        <f>IFERROR(VLOOKUP(B6,'Rd4 Stge1 Points'!$B$3:$E$100,4,FALSE),0)</f>
        <v>29</v>
      </c>
      <c r="F6" s="62">
        <f>IFERROR(VLOOKUP(B6,'Rd4 Stge2A Points'!$B$3:$E$107,4,FALSE),0)</f>
        <v>50</v>
      </c>
      <c r="G6" s="62">
        <f>IFERROR(VLOOKUP(B6,'Rd4 Stge2B Points'!$B$3:$E$96,4,FALSE),0)</f>
        <v>0</v>
      </c>
      <c r="H6" s="62">
        <f>IFERROR(VLOOKUP(B6,'Rd4 Stge3 Points'!$B$3:$E$83,4,FALSE),0)</f>
        <v>40</v>
      </c>
      <c r="I6" s="63">
        <f>SUM(E6:H6)</f>
        <v>119</v>
      </c>
    </row>
    <row r="7" spans="1:9">
      <c r="A7" s="60"/>
      <c r="B7" s="40">
        <v>121</v>
      </c>
      <c r="C7" s="61" t="str">
        <f>VLOOKUP(B7,Riders!$A$2:$F$199,6,FALSE)</f>
        <v>Sean, TRAINOR</v>
      </c>
      <c r="D7" s="61" t="str">
        <f>VLOOKUP(B7,Riders!$A$2:$F$199,3,FALSE)</f>
        <v>Podium Life p/b Espresso Garage</v>
      </c>
      <c r="E7" s="62">
        <f>IFERROR(VLOOKUP(B7,'Rd4 Stge1 Points'!$B$3:$E$100,4,FALSE),0)</f>
        <v>60</v>
      </c>
      <c r="F7" s="62">
        <f>IFERROR(VLOOKUP(B7,'Rd4 Stge2A Points'!$B$3:$E$107,4,FALSE),0)</f>
        <v>22</v>
      </c>
      <c r="G7" s="62">
        <f>IFERROR(VLOOKUP(B7,'Rd4 Stge2B Points'!$B$3:$E$96,4,FALSE),0)</f>
        <v>0</v>
      </c>
      <c r="H7" s="62">
        <f>IFERROR(VLOOKUP(B7,'Rd4 Stge3 Points'!$B$3:$E$83,4,FALSE),0)</f>
        <v>34</v>
      </c>
      <c r="I7" s="63">
        <f>SUM(E7:H7)</f>
        <v>116</v>
      </c>
    </row>
    <row r="8" spans="1:9">
      <c r="A8" s="60"/>
      <c r="B8" s="40">
        <v>43</v>
      </c>
      <c r="C8" s="61" t="str">
        <f>VLOOKUP(B8,Riders!$A$2:$F$199,6,FALSE)</f>
        <v>Jonathon, NOBLE</v>
      </c>
      <c r="D8" s="61" t="str">
        <f>VLOOKUP(B8,Riders!$A$2:$F$199,3,FALSE)</f>
        <v>Erdinger Alkoholfrei - fiets Apparel Cycling Team</v>
      </c>
      <c r="E8" s="62">
        <f>IFERROR(VLOOKUP(B8,'Rd4 Stge1 Points'!$B$3:$E$100,4,FALSE),0)</f>
        <v>50</v>
      </c>
      <c r="F8" s="62">
        <f>IFERROR(VLOOKUP(B8,'Rd4 Stge2A Points'!$B$3:$E$107,4,FALSE),0)</f>
        <v>36</v>
      </c>
      <c r="G8" s="62">
        <f>IFERROR(VLOOKUP(B8,'Rd4 Stge2B Points'!$B$3:$E$96,4,FALSE),0)</f>
        <v>0</v>
      </c>
      <c r="H8" s="62">
        <f>IFERROR(VLOOKUP(B8,'Rd4 Stge3 Points'!$B$3:$E$83,4,FALSE),0)</f>
        <v>25</v>
      </c>
      <c r="I8" s="63">
        <f>SUM(E8:H8)</f>
        <v>111</v>
      </c>
    </row>
    <row r="9" spans="1:9">
      <c r="A9" s="60"/>
      <c r="B9" s="40">
        <v>32</v>
      </c>
      <c r="C9" s="61" t="str">
        <f>VLOOKUP(B9,Riders!$A$2:$F$199,6,FALSE)</f>
        <v>Alex, WOHLER</v>
      </c>
      <c r="D9" s="61" t="str">
        <f>VLOOKUP(B9,Riders!$A$2:$F$199,3,FALSE)</f>
        <v>Giant Rockhampton</v>
      </c>
      <c r="E9" s="62">
        <f>IFERROR(VLOOKUP(B9,'Rd4 Stge1 Points'!$B$3:$E$100,4,FALSE),0)</f>
        <v>5</v>
      </c>
      <c r="F9" s="62">
        <f>IFERROR(VLOOKUP(B9,'Rd4 Stge2A Points'!$B$3:$E$107,4,FALSE),0)</f>
        <v>45</v>
      </c>
      <c r="G9" s="62">
        <f>IFERROR(VLOOKUP(B9,'Rd4 Stge2B Points'!$B$3:$E$96,4,FALSE),0)</f>
        <v>0</v>
      </c>
      <c r="H9" s="62">
        <f>IFERROR(VLOOKUP(B9,'Rd4 Stge3 Points'!$B$3:$E$83,4,FALSE),0)</f>
        <v>60</v>
      </c>
      <c r="I9" s="63">
        <f>SUM(E9:H9)</f>
        <v>110</v>
      </c>
    </row>
    <row r="10" spans="1:9">
      <c r="A10" s="60"/>
      <c r="B10" s="40">
        <v>46</v>
      </c>
      <c r="C10" s="61" t="str">
        <f>VLOOKUP(B10,Riders!$A$2:$F$199,6,FALSE)</f>
        <v>Ben, CARMAN</v>
      </c>
      <c r="D10" s="61" t="str">
        <f>VLOOKUP(B10,Riders!$A$2:$F$199,3,FALSE)</f>
        <v>Erdinger Alkoholfrei - fiets Apparel Cycling Team</v>
      </c>
      <c r="E10" s="62">
        <f>IFERROR(VLOOKUP(B10,'Rd4 Stge1 Points'!$B$3:$E$100,4,FALSE),0)</f>
        <v>39</v>
      </c>
      <c r="F10" s="62">
        <f>IFERROR(VLOOKUP(B10,'Rd4 Stge2A Points'!$B$3:$E$107,4,FALSE),0)</f>
        <v>31</v>
      </c>
      <c r="G10" s="62">
        <f>IFERROR(VLOOKUP(B10,'Rd4 Stge2B Points'!$B$3:$E$96,4,FALSE),0)</f>
        <v>0</v>
      </c>
      <c r="H10" s="62">
        <f>IFERROR(VLOOKUP(B10,'Rd4 Stge3 Points'!$B$3:$E$83,4,FALSE),0)</f>
        <v>39</v>
      </c>
      <c r="I10" s="63">
        <f>SUM(E10:H10)</f>
        <v>109</v>
      </c>
    </row>
    <row r="11" spans="1:9">
      <c r="A11" s="60"/>
      <c r="B11" s="40">
        <v>101</v>
      </c>
      <c r="C11" s="61" t="str">
        <f>VLOOKUP(B11,Riders!$A$2:$F$199,6,FALSE)</f>
        <v>Correy, EDMED</v>
      </c>
      <c r="D11" s="61" t="str">
        <f>VLOOKUP(B11,Riders!$A$2:$F$199,3,FALSE)</f>
        <v>Balmoral Elite Team sponsored by O'Donnel Legal and EPIC Assist</v>
      </c>
      <c r="E11" s="62">
        <f>IFERROR(VLOOKUP(B11,'Rd4 Stge1 Points'!$B$3:$E$100,4,FALSE),0)</f>
        <v>42</v>
      </c>
      <c r="F11" s="62">
        <f>IFERROR(VLOOKUP(B11,'Rd4 Stge2A Points'!$B$3:$E$107,4,FALSE),0)</f>
        <v>24</v>
      </c>
      <c r="G11" s="62">
        <f>IFERROR(VLOOKUP(B11,'Rd4 Stge2B Points'!$B$3:$E$96,4,FALSE),0)</f>
        <v>0</v>
      </c>
      <c r="H11" s="62">
        <f>IFERROR(VLOOKUP(B11,'Rd4 Stge3 Points'!$B$3:$E$83,4,FALSE),0)</f>
        <v>36</v>
      </c>
      <c r="I11" s="63">
        <f>SUM(E11:H11)</f>
        <v>102</v>
      </c>
    </row>
    <row r="12" spans="1:9">
      <c r="A12" s="60"/>
      <c r="B12" s="40">
        <v>73</v>
      </c>
      <c r="C12" s="61" t="str">
        <f>VLOOKUP(B12,Riders!$A$2:$F$199,6,FALSE)</f>
        <v>Manolo, ZANELLA</v>
      </c>
      <c r="D12" s="61" t="str">
        <f>VLOOKUP(B12,Riders!$A$2:$F$199,3,FALSE)</f>
        <v>Campos Cycling Team</v>
      </c>
      <c r="E12" s="62">
        <f>IFERROR(VLOOKUP(B12,'Rd4 Stge1 Points'!$B$3:$E$100,4,FALSE),0)</f>
        <v>27</v>
      </c>
      <c r="F12" s="62">
        <f>IFERROR(VLOOKUP(B12,'Rd4 Stge2A Points'!$B$3:$E$107,4,FALSE),0)</f>
        <v>30</v>
      </c>
      <c r="G12" s="62">
        <f>IFERROR(VLOOKUP(B12,'Rd4 Stge2B Points'!$B$3:$E$96,4,FALSE),0)</f>
        <v>0</v>
      </c>
      <c r="H12" s="62">
        <f>IFERROR(VLOOKUP(B12,'Rd4 Stge3 Points'!$B$3:$E$83,4,FALSE),0)</f>
        <v>38</v>
      </c>
      <c r="I12" s="63">
        <f>SUM(E12:H12)</f>
        <v>95</v>
      </c>
    </row>
    <row r="13" spans="1:9">
      <c r="A13" s="60"/>
      <c r="B13" s="40">
        <v>31</v>
      </c>
      <c r="C13" s="61" t="str">
        <f>VLOOKUP(B13,Riders!$A$2:$F$199,6,FALSE)</f>
        <v>Jesse, KERRISON</v>
      </c>
      <c r="D13" s="61" t="str">
        <f>VLOOKUP(B13,Riders!$A$2:$F$199,3,FALSE)</f>
        <v>Giant Rockhampton</v>
      </c>
      <c r="E13" s="62">
        <f>IFERROR(VLOOKUP(B13,'Rd4 Stge1 Points'!$B$3:$E$100,4,FALSE),0)</f>
        <v>21</v>
      </c>
      <c r="F13" s="62">
        <f>IFERROR(VLOOKUP(B13,'Rd4 Stge2A Points'!$B$3:$E$107,4,FALSE),0)</f>
        <v>32</v>
      </c>
      <c r="G13" s="62">
        <f>IFERROR(VLOOKUP(B13,'Rd4 Stge2B Points'!$B$3:$E$96,4,FALSE),0)</f>
        <v>0</v>
      </c>
      <c r="H13" s="62">
        <f>IFERROR(VLOOKUP(B13,'Rd4 Stge3 Points'!$B$3:$E$83,4,FALSE),0)</f>
        <v>42</v>
      </c>
      <c r="I13" s="63">
        <f>SUM(E13:H13)</f>
        <v>95</v>
      </c>
    </row>
    <row r="14" spans="1:9">
      <c r="A14" s="60"/>
      <c r="B14" s="40">
        <v>116</v>
      </c>
      <c r="C14" s="61" t="str">
        <f>VLOOKUP(B14,Riders!$A$2:$F$199,6,FALSE)</f>
        <v>Dylan, NEWBERY</v>
      </c>
      <c r="D14" s="61" t="str">
        <f>VLOOKUP(B14,Riders!$A$2:$F$199,3,FALSE)</f>
        <v>Data#3 Cisco p/b Scody</v>
      </c>
      <c r="E14" s="62">
        <f>IFERROR(VLOOKUP(B14,'Rd4 Stge1 Points'!$B$3:$E$100,4,FALSE),0)</f>
        <v>45</v>
      </c>
      <c r="F14" s="62">
        <f>IFERROR(VLOOKUP(B14,'Rd4 Stge2A Points'!$B$3:$E$107,4,FALSE),0)</f>
        <v>14</v>
      </c>
      <c r="G14" s="62">
        <f>IFERROR(VLOOKUP(B14,'Rd4 Stge2B Points'!$B$3:$E$96,4,FALSE),0)</f>
        <v>0</v>
      </c>
      <c r="H14" s="62">
        <f>IFERROR(VLOOKUP(B14,'Rd4 Stge3 Points'!$B$3:$E$83,4,FALSE),0)</f>
        <v>31</v>
      </c>
      <c r="I14" s="63">
        <f>SUM(E14:H14)</f>
        <v>90</v>
      </c>
    </row>
    <row r="15" spans="1:9">
      <c r="A15" s="60"/>
      <c r="B15" s="40">
        <v>159</v>
      </c>
      <c r="C15" s="61" t="str">
        <f>VLOOKUP(B15,Riders!$A$2:$F$199,6,FALSE)</f>
        <v>Lindsay, LAWRY</v>
      </c>
      <c r="D15" s="61" t="str">
        <f>VLOOKUP(B15,Riders!$A$2:$F$199,3,FALSE)</f>
        <v>McDonalds Downunder</v>
      </c>
      <c r="E15" s="62">
        <f>IFERROR(VLOOKUP(B15,'Rd4 Stge1 Points'!$B$3:$E$100,4,FALSE),0)</f>
        <v>5</v>
      </c>
      <c r="F15" s="62">
        <f>IFERROR(VLOOKUP(B15,'Rd4 Stge2A Points'!$B$3:$E$107,4,FALSE),0)</f>
        <v>38</v>
      </c>
      <c r="G15" s="62">
        <f>IFERROR(VLOOKUP(B15,'Rd4 Stge2B Points'!$B$3:$E$96,4,FALSE),0)</f>
        <v>0</v>
      </c>
      <c r="H15" s="62">
        <f>IFERROR(VLOOKUP(B15,'Rd4 Stge3 Points'!$B$3:$E$83,4,FALSE),0)</f>
        <v>45</v>
      </c>
      <c r="I15" s="63">
        <f>SUM(E15:H15)</f>
        <v>88</v>
      </c>
    </row>
    <row r="16" spans="1:9">
      <c r="A16" s="60"/>
      <c r="B16" s="40">
        <v>77</v>
      </c>
      <c r="C16" s="61" t="str">
        <f>VLOOKUP(B16,Riders!$A$2:$F$199,6,FALSE)</f>
        <v>Mitch, SUTTON</v>
      </c>
      <c r="D16" s="61" t="str">
        <f>VLOOKUP(B16,Riders!$A$2:$F$199,3,FALSE)</f>
        <v>Campos Cycling Team</v>
      </c>
      <c r="E16" s="62">
        <f>IFERROR(VLOOKUP(B16,'Rd4 Stge1 Points'!$B$3:$E$100,4,FALSE),0)</f>
        <v>5</v>
      </c>
      <c r="F16" s="62">
        <f>IFERROR(VLOOKUP(B16,'Rd4 Stge2A Points'!$B$3:$E$107,4,FALSE),0)</f>
        <v>2</v>
      </c>
      <c r="G16" s="62">
        <f>IFERROR(VLOOKUP(B16,'Rd4 Stge2B Points'!$B$3:$E$96,4,FALSE),0)</f>
        <v>0</v>
      </c>
      <c r="H16" s="62">
        <f>IFERROR(VLOOKUP(B16,'Rd4 Stge3 Points'!$B$3:$E$83,4,FALSE),0)</f>
        <v>80</v>
      </c>
      <c r="I16" s="63">
        <f>SUM(E16:H16)</f>
        <v>87</v>
      </c>
    </row>
    <row r="17" spans="1:9">
      <c r="A17" s="60"/>
      <c r="B17" s="40">
        <v>15</v>
      </c>
      <c r="C17" s="61" t="str">
        <f>VLOOKUP(B17,Riders!$A$2:$F$199,6,FALSE)</f>
        <v>Joshua, BEIKOFF</v>
      </c>
      <c r="D17" s="61" t="str">
        <f>VLOOKUP(B17,Riders!$A$2:$F$199,3,FALSE)</f>
        <v>Mipela Geo Solutions Altitude Race Team</v>
      </c>
      <c r="E17" s="62">
        <f>IFERROR(VLOOKUP(B17,'Rd4 Stge1 Points'!$B$3:$E$100,4,FALSE),0)</f>
        <v>20</v>
      </c>
      <c r="F17" s="62">
        <f>IFERROR(VLOOKUP(B17,'Rd4 Stge2A Points'!$B$3:$E$107,4,FALSE),0)</f>
        <v>27</v>
      </c>
      <c r="G17" s="62">
        <f>IFERROR(VLOOKUP(B17,'Rd4 Stge2B Points'!$B$3:$E$96,4,FALSE),0)</f>
        <v>0</v>
      </c>
      <c r="H17" s="62">
        <f>IFERROR(VLOOKUP(B17,'Rd4 Stge3 Points'!$B$3:$E$83,4,FALSE),0)</f>
        <v>37</v>
      </c>
      <c r="I17" s="63">
        <f>SUM(E17:H17)</f>
        <v>84</v>
      </c>
    </row>
    <row r="18" spans="1:9">
      <c r="A18" s="60"/>
      <c r="B18" s="40">
        <v>143</v>
      </c>
      <c r="C18" s="61" t="str">
        <f>VLOOKUP(B18,Riders!$A$2:$F$199,6,FALSE)</f>
        <v>Lee, MASTERS</v>
      </c>
      <c r="D18" s="61" t="str">
        <f>VLOOKUP(B18,Riders!$A$2:$F$199,3,FALSE)</f>
        <v>Intervelo p/b Fitzroy Island</v>
      </c>
      <c r="E18" s="62">
        <f>IFERROR(VLOOKUP(B18,'Rd4 Stge1 Points'!$B$3:$E$100,4,FALSE),0)</f>
        <v>26</v>
      </c>
      <c r="F18" s="62">
        <f>IFERROR(VLOOKUP(B18,'Rd4 Stge2A Points'!$B$3:$E$107,4,FALSE),0)</f>
        <v>23</v>
      </c>
      <c r="G18" s="62">
        <f>IFERROR(VLOOKUP(B18,'Rd4 Stge2B Points'!$B$3:$E$96,4,FALSE),0)</f>
        <v>0</v>
      </c>
      <c r="H18" s="62">
        <f>IFERROR(VLOOKUP(B18,'Rd4 Stge3 Points'!$B$3:$E$83,4,FALSE),0)</f>
        <v>29</v>
      </c>
      <c r="I18" s="63">
        <f>SUM(E18:H18)</f>
        <v>78</v>
      </c>
    </row>
    <row r="19" spans="1:9">
      <c r="A19" s="60"/>
      <c r="B19" s="40">
        <v>111</v>
      </c>
      <c r="C19" s="61" t="str">
        <f>VLOOKUP(B19,Riders!$A$2:$F$199,6,FALSE)</f>
        <v>David, MELVILLE</v>
      </c>
      <c r="D19" s="61" t="str">
        <f>VLOOKUP(B19,Riders!$A$2:$F$199,3,FALSE)</f>
        <v>Data#3 Cisco p/b Scody</v>
      </c>
      <c r="E19" s="62">
        <f>IFERROR(VLOOKUP(B19,'Rd4 Stge1 Points'!$B$3:$E$100,4,FALSE),0)</f>
        <v>31</v>
      </c>
      <c r="F19" s="62">
        <f>IFERROR(VLOOKUP(B19,'Rd4 Stge2A Points'!$B$3:$E$107,4,FALSE),0)</f>
        <v>34</v>
      </c>
      <c r="G19" s="62">
        <f>IFERROR(VLOOKUP(B19,'Rd4 Stge2B Points'!$B$3:$E$96,4,FALSE),0)</f>
        <v>0</v>
      </c>
      <c r="H19" s="62">
        <f>IFERROR(VLOOKUP(B19,'Rd4 Stge3 Points'!$B$3:$E$83,4,FALSE),0)</f>
        <v>5</v>
      </c>
      <c r="I19" s="63">
        <f>SUM(E19:H19)</f>
        <v>70</v>
      </c>
    </row>
    <row r="20" spans="1:9">
      <c r="A20" s="60"/>
      <c r="B20" s="40">
        <v>144</v>
      </c>
      <c r="C20" s="61" t="str">
        <f>VLOOKUP(B20,Riders!$A$2:$F$199,6,FALSE)</f>
        <v>Craig, CORE</v>
      </c>
      <c r="D20" s="61" t="str">
        <f>VLOOKUP(B20,Riders!$A$2:$F$199,3,FALSE)</f>
        <v>Intervelo p/b Fitzroy Island</v>
      </c>
      <c r="E20" s="62">
        <f>IFERROR(VLOOKUP(B20,'Rd4 Stge1 Points'!$B$3:$E$100,4,FALSE),0)</f>
        <v>30</v>
      </c>
      <c r="F20" s="62">
        <f>IFERROR(VLOOKUP(B20,'Rd4 Stge2A Points'!$B$3:$E$107,4,FALSE),0)</f>
        <v>33</v>
      </c>
      <c r="G20" s="62">
        <f>IFERROR(VLOOKUP(B20,'Rd4 Stge2B Points'!$B$3:$E$96,4,FALSE),0)</f>
        <v>0</v>
      </c>
      <c r="H20" s="62">
        <f>IFERROR(VLOOKUP(B20,'Rd4 Stge3 Points'!$B$3:$E$83,4,FALSE),0)</f>
        <v>5</v>
      </c>
      <c r="I20" s="63">
        <f>SUM(E20:H20)</f>
        <v>68</v>
      </c>
    </row>
    <row r="21" spans="1:9">
      <c r="A21" s="60"/>
      <c r="B21" s="40">
        <v>156</v>
      </c>
      <c r="C21" s="61" t="str">
        <f>VLOOKUP(B21,Riders!$A$2:$F$199,6,FALSE)</f>
        <v>Sam, MOBBERLEY</v>
      </c>
      <c r="D21" s="61" t="str">
        <f>VLOOKUP(B21,Riders!$A$2:$F$199,3,FALSE)</f>
        <v>McDonalds Downunder</v>
      </c>
      <c r="E21" s="62">
        <f>IFERROR(VLOOKUP(B21,'Rd4 Stge1 Points'!$B$3:$E$100,4,FALSE),0)</f>
        <v>33</v>
      </c>
      <c r="F21" s="62">
        <f>IFERROR(VLOOKUP(B21,'Rd4 Stge2A Points'!$B$3:$E$107,4,FALSE),0)</f>
        <v>2</v>
      </c>
      <c r="G21" s="62">
        <f>IFERROR(VLOOKUP(B21,'Rd4 Stge2B Points'!$B$3:$E$96,4,FALSE),0)</f>
        <v>0</v>
      </c>
      <c r="H21" s="62">
        <f>IFERROR(VLOOKUP(B21,'Rd4 Stge3 Points'!$B$3:$E$83,4,FALSE),0)</f>
        <v>32</v>
      </c>
      <c r="I21" s="63">
        <f>SUM(E21:H21)</f>
        <v>67</v>
      </c>
    </row>
    <row r="22" spans="1:9">
      <c r="A22" s="60"/>
      <c r="B22" s="40">
        <v>108</v>
      </c>
      <c r="C22" s="61" t="str">
        <f>VLOOKUP(B22,Riders!$A$2:$F$199,6,FALSE)</f>
        <v>Gilbert, GUTOWSKI</v>
      </c>
      <c r="D22" s="61" t="str">
        <f>VLOOKUP(B22,Riders!$A$2:$F$199,3,FALSE)</f>
        <v>Balmoral Elite Team sponsored by O'Donnel Legal and EPIC Assist</v>
      </c>
      <c r="E22" s="62">
        <f>IFERROR(VLOOKUP(B22,'Rd4 Stge1 Points'!$B$3:$E$100,4,FALSE),0)</f>
        <v>5</v>
      </c>
      <c r="F22" s="62">
        <f>IFERROR(VLOOKUP(B22,'Rd4 Stge2A Points'!$B$3:$E$107,4,FALSE),0)</f>
        <v>40</v>
      </c>
      <c r="G22" s="62">
        <f>IFERROR(VLOOKUP(B22,'Rd4 Stge2B Points'!$B$3:$E$96,4,FALSE),0)</f>
        <v>0</v>
      </c>
      <c r="H22" s="62">
        <f>IFERROR(VLOOKUP(B22,'Rd4 Stge3 Points'!$B$3:$E$83,4,FALSE),0)</f>
        <v>20</v>
      </c>
      <c r="I22" s="63">
        <f>SUM(E22:H22)</f>
        <v>65</v>
      </c>
    </row>
    <row r="23" spans="1:9">
      <c r="A23" s="60"/>
      <c r="B23" s="40">
        <v>113</v>
      </c>
      <c r="C23" s="61" t="str">
        <f>VLOOKUP(B23,Riders!$A$2:$F$199,6,FALSE)</f>
        <v>Kyle, BRIDGEWOOD</v>
      </c>
      <c r="D23" s="61" t="str">
        <f>VLOOKUP(B23,Riders!$A$2:$F$199,3,FALSE)</f>
        <v>Data#3 Cisco p/b Scody</v>
      </c>
      <c r="E23" s="62">
        <f>IFERROR(VLOOKUP(B23,'Rd4 Stge1 Points'!$B$3:$E$100,4,FALSE),0)</f>
        <v>37</v>
      </c>
      <c r="F23" s="62">
        <f>IFERROR(VLOOKUP(B23,'Rd4 Stge2A Points'!$B$3:$E$107,4,FALSE),0)</f>
        <v>0</v>
      </c>
      <c r="G23" s="62">
        <f>IFERROR(VLOOKUP(B23,'Rd4 Stge2B Points'!$B$3:$E$96,4,FALSE),0)</f>
        <v>20</v>
      </c>
      <c r="H23" s="62">
        <f>IFERROR(VLOOKUP(B23,'Rd4 Stge3 Points'!$B$3:$E$83,4,FALSE),0)</f>
        <v>5</v>
      </c>
      <c r="I23" s="63">
        <f>SUM(E23:H23)</f>
        <v>62</v>
      </c>
    </row>
    <row r="24" spans="1:9">
      <c r="A24" s="60"/>
      <c r="B24" s="40">
        <v>169</v>
      </c>
      <c r="C24" s="61" t="str">
        <f>VLOOKUP(B24,Riders!$A$2:$F$199,6,FALSE)</f>
        <v>Matthew, BICKEL</v>
      </c>
      <c r="D24" s="61" t="str">
        <f>VLOOKUP(B24,Riders!$A$2:$F$199,3,FALSE)</f>
        <v>Brisbane Camperland</v>
      </c>
      <c r="E24" s="62">
        <f>IFERROR(VLOOKUP(B24,'Rd4 Stge1 Points'!$B$3:$E$100,4,FALSE),0)</f>
        <v>35</v>
      </c>
      <c r="F24" s="62">
        <f>IFERROR(VLOOKUP(B24,'Rd4 Stge2A Points'!$B$3:$E$107,4,FALSE),0)</f>
        <v>0</v>
      </c>
      <c r="G24" s="62">
        <f>IFERROR(VLOOKUP(B24,'Rd4 Stge2B Points'!$B$3:$E$96,4,FALSE),0)</f>
        <v>7</v>
      </c>
      <c r="H24" s="62">
        <f>IFERROR(VLOOKUP(B24,'Rd4 Stge3 Points'!$B$3:$E$83,4,FALSE),0)</f>
        <v>19</v>
      </c>
      <c r="I24" s="63">
        <f>SUM(E24:H24)</f>
        <v>61</v>
      </c>
    </row>
    <row r="25" spans="1:9">
      <c r="A25" s="60"/>
      <c r="B25" s="40">
        <v>10</v>
      </c>
      <c r="C25" s="61" t="str">
        <f>VLOOKUP(B25,Riders!$A$2:$F$199,6,FALSE)</f>
        <v>Tom, GOUGH</v>
      </c>
      <c r="D25" s="61" t="str">
        <f>VLOOKUP(B25,Riders!$A$2:$F$199,3,FALSE)</f>
        <v>Procella Sports p/b Jumbo Interactive</v>
      </c>
      <c r="E25" s="62">
        <f>IFERROR(VLOOKUP(B25,'Rd4 Stge1 Points'!$B$3:$E$100,4,FALSE),0)</f>
        <v>38</v>
      </c>
      <c r="F25" s="62">
        <f>IFERROR(VLOOKUP(B25,'Rd4 Stge2A Points'!$B$3:$E$107,4,FALSE),0)</f>
        <v>0</v>
      </c>
      <c r="G25" s="62">
        <f>IFERROR(VLOOKUP(B25,'Rd4 Stge2B Points'!$B$3:$E$96,4,FALSE),0)</f>
        <v>12</v>
      </c>
      <c r="H25" s="62">
        <f>IFERROR(VLOOKUP(B25,'Rd4 Stge3 Points'!$B$3:$E$83,4,FALSE),0)</f>
        <v>5</v>
      </c>
      <c r="I25" s="63">
        <f>SUM(E25:H25)</f>
        <v>55</v>
      </c>
    </row>
    <row r="26" spans="1:9">
      <c r="A26" s="60"/>
      <c r="B26" s="40">
        <v>4</v>
      </c>
      <c r="C26" s="61" t="str">
        <f>VLOOKUP(B26,Riders!$A$2:$F$199,6,FALSE)</f>
        <v>Sebastian, BERWICK</v>
      </c>
      <c r="D26" s="61" t="str">
        <f>VLOOKUP(B26,Riders!$A$2:$F$199,3,FALSE)</f>
        <v>Procella Sports p/b Jumbo Interactive</v>
      </c>
      <c r="E26" s="62">
        <f>IFERROR(VLOOKUP(B26,'Rd4 Stge1 Points'!$B$3:$E$100,4,FALSE),0)</f>
        <v>36</v>
      </c>
      <c r="F26" s="62">
        <f>IFERROR(VLOOKUP(B26,'Rd4 Stge2A Points'!$B$3:$E$107,4,FALSE),0)</f>
        <v>11</v>
      </c>
      <c r="G26" s="62">
        <f>IFERROR(VLOOKUP(B26,'Rd4 Stge2B Points'!$B$3:$E$96,4,FALSE),0)</f>
        <v>0</v>
      </c>
      <c r="H26" s="62">
        <f>IFERROR(VLOOKUP(B26,'Rd4 Stge3 Points'!$B$3:$E$83,4,FALSE),0)</f>
        <v>5</v>
      </c>
      <c r="I26" s="63">
        <f>SUM(E26:H26)</f>
        <v>52</v>
      </c>
    </row>
    <row r="27" spans="1:9">
      <c r="A27" s="60"/>
      <c r="B27" s="40">
        <v>22</v>
      </c>
      <c r="C27" s="61" t="str">
        <f>VLOOKUP(B27,Riders!$A$2:$F$199,6,FALSE)</f>
        <v>Brendon, BRAUER</v>
      </c>
      <c r="D27" s="61" t="str">
        <f>VLOOKUP(B27,Riders!$A$2:$F$199,3,FALSE)</f>
        <v>Living Here Cycling Team Powered by Sedgman and Hitachi</v>
      </c>
      <c r="E27" s="62">
        <f>IFERROR(VLOOKUP(B27,'Rd4 Stge1 Points'!$B$3:$E$100,4,FALSE),0)</f>
        <v>32</v>
      </c>
      <c r="F27" s="62">
        <f>IFERROR(VLOOKUP(B27,'Rd4 Stge2A Points'!$B$3:$E$107,4,FALSE),0)</f>
        <v>2</v>
      </c>
      <c r="G27" s="62">
        <f>IFERROR(VLOOKUP(B27,'Rd4 Stge2B Points'!$B$3:$E$96,4,FALSE),0)</f>
        <v>0</v>
      </c>
      <c r="H27" s="62">
        <f>IFERROR(VLOOKUP(B27,'Rd4 Stge3 Points'!$B$3:$E$83,4,FALSE),0)</f>
        <v>17</v>
      </c>
      <c r="I27" s="63">
        <f>SUM(E27:H27)</f>
        <v>51</v>
      </c>
    </row>
    <row r="28" spans="1:9">
      <c r="A28" s="60"/>
      <c r="B28" s="40">
        <v>104</v>
      </c>
      <c r="C28" s="61" t="str">
        <f>VLOOKUP(B28,Riders!$A$2:$F$199,6,FALSE)</f>
        <v>Tom, HODGE</v>
      </c>
      <c r="D28" s="61" t="str">
        <f>VLOOKUP(B28,Riders!$A$2:$F$199,3,FALSE)</f>
        <v>Balmoral Elite Team sponsored by O'Donnel Legal and EPIC Assist</v>
      </c>
      <c r="E28" s="62">
        <f>IFERROR(VLOOKUP(B28,'Rd4 Stge1 Points'!$B$3:$E$100,4,FALSE),0)</f>
        <v>5</v>
      </c>
      <c r="F28" s="62">
        <f>IFERROR(VLOOKUP(B28,'Rd4 Stge2A Points'!$B$3:$E$107,4,FALSE),0)</f>
        <v>16</v>
      </c>
      <c r="G28" s="62">
        <f>IFERROR(VLOOKUP(B28,'Rd4 Stge2B Points'!$B$3:$E$96,4,FALSE),0)</f>
        <v>0</v>
      </c>
      <c r="H28" s="62">
        <f>IFERROR(VLOOKUP(B28,'Rd4 Stge3 Points'!$B$3:$E$83,4,FALSE),0)</f>
        <v>28</v>
      </c>
      <c r="I28" s="63">
        <f>SUM(E28:H28)</f>
        <v>49</v>
      </c>
    </row>
    <row r="29" spans="1:9">
      <c r="A29" s="60"/>
      <c r="B29" s="40">
        <v>16</v>
      </c>
      <c r="C29" s="61" t="str">
        <f>VLOOKUP(B29,Riders!$A$2:$F$199,6,FALSE)</f>
        <v>Calem, WILCOX</v>
      </c>
      <c r="D29" s="61" t="str">
        <f>VLOOKUP(B29,Riders!$A$2:$F$199,3,FALSE)</f>
        <v>Mipela Geo Solutions Altitude Race Team</v>
      </c>
      <c r="E29" s="62">
        <f>IFERROR(VLOOKUP(B29,'Rd4 Stge1 Points'!$B$3:$E$100,4,FALSE),0)</f>
        <v>18</v>
      </c>
      <c r="F29" s="62">
        <f>IFERROR(VLOOKUP(B29,'Rd4 Stge2A Points'!$B$3:$E$107,4,FALSE),0)</f>
        <v>0</v>
      </c>
      <c r="G29" s="62">
        <f>IFERROR(VLOOKUP(B29,'Rd4 Stge2B Points'!$B$3:$E$96,4,FALSE),0)</f>
        <v>25</v>
      </c>
      <c r="H29" s="62">
        <f>IFERROR(VLOOKUP(B29,'Rd4 Stge3 Points'!$B$3:$E$83,4,FALSE),0)</f>
        <v>5</v>
      </c>
      <c r="I29" s="63">
        <f>SUM(E29:H29)</f>
        <v>48</v>
      </c>
    </row>
    <row r="30" spans="1:9">
      <c r="A30" s="60"/>
      <c r="B30" s="40">
        <v>3</v>
      </c>
      <c r="C30" s="61" t="str">
        <f>VLOOKUP(B30,Riders!$A$2:$F$199,6,FALSE)</f>
        <v>Patrick, KENNEDY</v>
      </c>
      <c r="D30" s="61" t="str">
        <f>VLOOKUP(B30,Riders!$A$2:$F$199,3,FALSE)</f>
        <v>Procella Sports p/b Jumbo Interactive</v>
      </c>
      <c r="E30" s="62">
        <f>IFERROR(VLOOKUP(B30,'Rd4 Stge1 Points'!$B$3:$E$100,4,FALSE),0)</f>
        <v>40</v>
      </c>
      <c r="F30" s="62">
        <f>IFERROR(VLOOKUP(B30,'Rd4 Stge2A Points'!$B$3:$E$107,4,FALSE),0)</f>
        <v>2</v>
      </c>
      <c r="G30" s="62">
        <f>IFERROR(VLOOKUP(B30,'Rd4 Stge2B Points'!$B$3:$E$96,4,FALSE),0)</f>
        <v>0</v>
      </c>
      <c r="H30" s="62">
        <f>IFERROR(VLOOKUP(B30,'Rd4 Stge3 Points'!$B$3:$E$83,4,FALSE),0)</f>
        <v>5</v>
      </c>
      <c r="I30" s="63">
        <f>SUM(E30:H30)</f>
        <v>47</v>
      </c>
    </row>
    <row r="31" spans="1:9">
      <c r="A31" s="60"/>
      <c r="B31" s="40">
        <v>23</v>
      </c>
      <c r="C31" s="61" t="str">
        <f>VLOOKUP(B31,Riders!$A$2:$F$199,6,FALSE)</f>
        <v>Nixon, BRAUER</v>
      </c>
      <c r="D31" s="61" t="str">
        <f>VLOOKUP(B31,Riders!$A$2:$F$199,3,FALSE)</f>
        <v>Living Here Cycling Team Powered by Sedgman and Hitachi</v>
      </c>
      <c r="E31" s="62">
        <f>IFERROR(VLOOKUP(B31,'Rd4 Stge1 Points'!$B$3:$E$100,4,FALSE),0)</f>
        <v>5</v>
      </c>
      <c r="F31" s="62">
        <f>IFERROR(VLOOKUP(B31,'Rd4 Stge2A Points'!$B$3:$E$107,4,FALSE),0)</f>
        <v>0</v>
      </c>
      <c r="G31" s="62">
        <f>IFERROR(VLOOKUP(B31,'Rd4 Stge2B Points'!$B$3:$E$96,4,FALSE),0)</f>
        <v>15</v>
      </c>
      <c r="H31" s="62">
        <f>IFERROR(VLOOKUP(B31,'Rd4 Stge3 Points'!$B$3:$E$83,4,FALSE),0)</f>
        <v>27</v>
      </c>
      <c r="I31" s="63">
        <f>SUM(E31:H31)</f>
        <v>47</v>
      </c>
    </row>
    <row r="32" spans="1:9">
      <c r="A32" s="60"/>
      <c r="B32" s="40">
        <v>105</v>
      </c>
      <c r="C32" s="61" t="str">
        <f>VLOOKUP(B32,Riders!$A$2:$F$199,6,FALSE)</f>
        <v>Alex, QUIRK</v>
      </c>
      <c r="D32" s="61" t="str">
        <f>VLOOKUP(B32,Riders!$A$2:$F$199,3,FALSE)</f>
        <v>Balmoral Elite Team sponsored by O'Donnel Legal and EPIC Assist</v>
      </c>
      <c r="E32" s="62">
        <f>IFERROR(VLOOKUP(B32,'Rd4 Stge1 Points'!$B$3:$E$100,4,FALSE),0)</f>
        <v>28</v>
      </c>
      <c r="F32" s="62">
        <f>IFERROR(VLOOKUP(B32,'Rd4 Stge2A Points'!$B$3:$E$107,4,FALSE),0)</f>
        <v>12</v>
      </c>
      <c r="G32" s="62">
        <f>IFERROR(VLOOKUP(B32,'Rd4 Stge2B Points'!$B$3:$E$96,4,FALSE),0)</f>
        <v>0</v>
      </c>
      <c r="H32" s="62">
        <f>IFERROR(VLOOKUP(B32,'Rd4 Stge3 Points'!$B$3:$E$83,4,FALSE),0)</f>
        <v>5</v>
      </c>
      <c r="I32" s="63">
        <f>SUM(E32:H32)</f>
        <v>45</v>
      </c>
    </row>
    <row r="33" spans="1:9">
      <c r="A33" s="60"/>
      <c r="B33" s="40">
        <v>74</v>
      </c>
      <c r="C33" s="61" t="str">
        <f>VLOOKUP(B33,Riders!$A$2:$F$199,6,FALSE)</f>
        <v>Chris, MYATT</v>
      </c>
      <c r="D33" s="61" t="str">
        <f>VLOOKUP(B33,Riders!$A$2:$F$199,3,FALSE)</f>
        <v>Campos Cycling Team</v>
      </c>
      <c r="E33" s="62">
        <f>IFERROR(VLOOKUP(B33,'Rd4 Stge1 Points'!$B$3:$E$100,4,FALSE),0)</f>
        <v>5</v>
      </c>
      <c r="F33" s="62">
        <f>IFERROR(VLOOKUP(B33,'Rd4 Stge2A Points'!$B$3:$E$107,4,FALSE),0)</f>
        <v>19</v>
      </c>
      <c r="G33" s="62">
        <f>IFERROR(VLOOKUP(B33,'Rd4 Stge2B Points'!$B$3:$E$96,4,FALSE),0)</f>
        <v>0</v>
      </c>
      <c r="H33" s="62">
        <f>IFERROR(VLOOKUP(B33,'Rd4 Stge3 Points'!$B$3:$E$83,4,FALSE),0)</f>
        <v>18</v>
      </c>
      <c r="I33" s="63">
        <f>SUM(E33:H33)</f>
        <v>42</v>
      </c>
    </row>
    <row r="34" spans="1:9">
      <c r="A34" s="60"/>
      <c r="B34" s="40">
        <v>163</v>
      </c>
      <c r="C34" s="61" t="str">
        <f>VLOOKUP(B34,Riders!$A$2:$F$199,6,FALSE)</f>
        <v>Connor, REARDON</v>
      </c>
      <c r="D34" s="61" t="str">
        <f>VLOOKUP(B34,Riders!$A$2:$F$199,3,FALSE)</f>
        <v>Brisbane Camperland</v>
      </c>
      <c r="E34" s="62">
        <f>IFERROR(VLOOKUP(B34,'Rd4 Stge1 Points'!$B$3:$E$100,4,FALSE),0)</f>
        <v>5</v>
      </c>
      <c r="F34" s="62">
        <f>IFERROR(VLOOKUP(B34,'Rd4 Stge2A Points'!$B$3:$E$107,4,FALSE),0)</f>
        <v>15</v>
      </c>
      <c r="G34" s="62">
        <f>IFERROR(VLOOKUP(B34,'Rd4 Stge2B Points'!$B$3:$E$96,4,FALSE),0)</f>
        <v>0</v>
      </c>
      <c r="H34" s="62">
        <f>IFERROR(VLOOKUP(B34,'Rd4 Stge3 Points'!$B$3:$E$83,4,FALSE),0)</f>
        <v>22</v>
      </c>
      <c r="I34" s="63">
        <f>SUM(E34:H34)</f>
        <v>42</v>
      </c>
    </row>
    <row r="35" spans="1:9">
      <c r="A35" s="60"/>
      <c r="B35" s="40">
        <v>140</v>
      </c>
      <c r="C35" s="61" t="str">
        <f>VLOOKUP(B35,Riders!$A$2:$F$199,6,FALSE)</f>
        <v>Murray, MCCLYMONT</v>
      </c>
      <c r="D35" s="61" t="str">
        <f>VLOOKUP(B35,Riders!$A$2:$F$199,3,FALSE)</f>
        <v>Hamilton Wheelers Elite Team</v>
      </c>
      <c r="E35" s="62">
        <f>IFERROR(VLOOKUP(B35,'Rd4 Stge1 Points'!$B$3:$E$100,4,FALSE),0)</f>
        <v>5</v>
      </c>
      <c r="F35" s="62">
        <f>IFERROR(VLOOKUP(B35,'Rd4 Stge2A Points'!$B$3:$E$107,4,FALSE),0)</f>
        <v>2</v>
      </c>
      <c r="G35" s="62">
        <f>IFERROR(VLOOKUP(B35,'Rd4 Stge2B Points'!$B$3:$E$96,4,FALSE),0)</f>
        <v>0</v>
      </c>
      <c r="H35" s="62">
        <f>IFERROR(VLOOKUP(B35,'Rd4 Stge3 Points'!$B$3:$E$83,4,FALSE),0)</f>
        <v>35</v>
      </c>
      <c r="I35" s="63">
        <f>SUM(E35:H35)</f>
        <v>42</v>
      </c>
    </row>
    <row r="36" spans="1:9">
      <c r="A36" s="60"/>
      <c r="B36" s="40">
        <v>71</v>
      </c>
      <c r="C36" s="61" t="str">
        <f>VLOOKUP(B36,Riders!$A$2:$F$199,6,FALSE)</f>
        <v>Ben, COOK</v>
      </c>
      <c r="D36" s="61" t="str">
        <f>VLOOKUP(B36,Riders!$A$2:$F$199,3,FALSE)</f>
        <v>Campos Cycling Team</v>
      </c>
      <c r="E36" s="62">
        <f>IFERROR(VLOOKUP(B36,'Rd4 Stge1 Points'!$B$3:$E$100,4,FALSE),0)</f>
        <v>34</v>
      </c>
      <c r="F36" s="62">
        <f>IFERROR(VLOOKUP(B36,'Rd4 Stge2A Points'!$B$3:$E$107,4,FALSE),0)</f>
        <v>2</v>
      </c>
      <c r="G36" s="62">
        <f>IFERROR(VLOOKUP(B36,'Rd4 Stge2B Points'!$B$3:$E$96,4,FALSE),0)</f>
        <v>0</v>
      </c>
      <c r="H36" s="62">
        <f>IFERROR(VLOOKUP(B36,'Rd4 Stge3 Points'!$B$3:$E$83,4,FALSE),0)</f>
        <v>5</v>
      </c>
      <c r="I36" s="63">
        <f>SUM(E36:H36)</f>
        <v>41</v>
      </c>
    </row>
    <row r="37" spans="1:9">
      <c r="A37" s="60"/>
      <c r="B37" s="40">
        <v>79</v>
      </c>
      <c r="C37" s="61" t="str">
        <f>VLOOKUP(B37,Riders!$A$2:$F$199,6,FALSE)</f>
        <v>Brad, FOX</v>
      </c>
      <c r="D37" s="61" t="str">
        <f>VLOOKUP(B37,Riders!$A$2:$F$199,3,FALSE)</f>
        <v>Campos Cycling Team</v>
      </c>
      <c r="E37" s="62">
        <f>IFERROR(VLOOKUP(B37,'Rd4 Stge1 Points'!$B$3:$E$100,4,FALSE),0)</f>
        <v>19</v>
      </c>
      <c r="F37" s="62">
        <f>IFERROR(VLOOKUP(B37,'Rd4 Stge2A Points'!$B$3:$E$107,4,FALSE),0)</f>
        <v>17</v>
      </c>
      <c r="G37" s="62">
        <f>IFERROR(VLOOKUP(B37,'Rd4 Stge2B Points'!$B$3:$E$96,4,FALSE),0)</f>
        <v>0</v>
      </c>
      <c r="H37" s="62">
        <f>IFERROR(VLOOKUP(B37,'Rd4 Stge3 Points'!$B$3:$E$83,4,FALSE),0)</f>
        <v>5</v>
      </c>
      <c r="I37" s="63">
        <f>SUM(E37:H37)</f>
        <v>41</v>
      </c>
    </row>
    <row r="38" spans="1:9">
      <c r="A38" s="60"/>
      <c r="B38" s="40">
        <v>112</v>
      </c>
      <c r="C38" s="61" t="str">
        <f>VLOOKUP(B38,Riders!$A$2:$F$199,6,FALSE)</f>
        <v>Alex, GRUNKE</v>
      </c>
      <c r="D38" s="61" t="str">
        <f>VLOOKUP(B38,Riders!$A$2:$F$199,3,FALSE)</f>
        <v>Data#3 Cisco p/b Scody</v>
      </c>
      <c r="E38" s="62">
        <f>IFERROR(VLOOKUP(B38,'Rd4 Stge1 Points'!$B$3:$E$100,4,FALSE),0)</f>
        <v>22</v>
      </c>
      <c r="F38" s="62">
        <f>IFERROR(VLOOKUP(B38,'Rd4 Stge2A Points'!$B$3:$E$107,4,FALSE),0)</f>
        <v>13</v>
      </c>
      <c r="G38" s="62">
        <f>IFERROR(VLOOKUP(B38,'Rd4 Stge2B Points'!$B$3:$E$96,4,FALSE),0)</f>
        <v>0</v>
      </c>
      <c r="H38" s="62">
        <f>IFERROR(VLOOKUP(B38,'Rd4 Stge3 Points'!$B$3:$E$83,4,FALSE),0)</f>
        <v>5</v>
      </c>
      <c r="I38" s="63">
        <f>SUM(E38:H38)</f>
        <v>40</v>
      </c>
    </row>
    <row r="39" spans="1:9">
      <c r="A39" s="60"/>
      <c r="B39" s="40">
        <v>5</v>
      </c>
      <c r="C39" s="61" t="str">
        <f>VLOOKUP(B39,Riders!$A$2:$F$199,6,FALSE)</f>
        <v>Alexander, MENA</v>
      </c>
      <c r="D39" s="61" t="str">
        <f>VLOOKUP(B39,Riders!$A$2:$F$199,3,FALSE)</f>
        <v>Procella Sports p/b Jumbo Interactive</v>
      </c>
      <c r="E39" s="62">
        <f>IFERROR(VLOOKUP(B39,'Rd4 Stge1 Points'!$B$3:$E$100,4,FALSE),0)</f>
        <v>5</v>
      </c>
      <c r="F39" s="62">
        <f>IFERROR(VLOOKUP(B39,'Rd4 Stge2A Points'!$B$3:$E$107,4,FALSE),0)</f>
        <v>0</v>
      </c>
      <c r="G39" s="62">
        <f>IFERROR(VLOOKUP(B39,'Rd4 Stge2B Points'!$B$3:$E$96,4,FALSE),0)</f>
        <v>14</v>
      </c>
      <c r="H39" s="62">
        <f>IFERROR(VLOOKUP(B39,'Rd4 Stge3 Points'!$B$3:$E$83,4,FALSE),0)</f>
        <v>21</v>
      </c>
      <c r="I39" s="63">
        <f>SUM(E39:H39)</f>
        <v>40</v>
      </c>
    </row>
    <row r="40" spans="1:9">
      <c r="A40" s="60"/>
      <c r="B40" s="40">
        <v>51</v>
      </c>
      <c r="C40" s="61" t="str">
        <f>VLOOKUP(B40,Riders!$A$2:$F$199,6,FALSE)</f>
        <v>Richard, MACAVOY</v>
      </c>
      <c r="D40" s="61" t="str">
        <f>VLOOKUP(B40,Riders!$A$2:$F$199,3,FALSE)</f>
        <v>Colliers Racing</v>
      </c>
      <c r="E40" s="62">
        <f>IFERROR(VLOOKUP(B40,'Rd4 Stge1 Points'!$B$3:$E$100,4,FALSE),0)</f>
        <v>5</v>
      </c>
      <c r="F40" s="62">
        <f>IFERROR(VLOOKUP(B40,'Rd4 Stge2A Points'!$B$3:$E$107,4,FALSE),0)</f>
        <v>2</v>
      </c>
      <c r="G40" s="62">
        <f>IFERROR(VLOOKUP(B40,'Rd4 Stge2B Points'!$B$3:$E$96,4,FALSE),0)</f>
        <v>0</v>
      </c>
      <c r="H40" s="62">
        <f>IFERROR(VLOOKUP(B40,'Rd4 Stge3 Points'!$B$3:$E$83,4,FALSE),0)</f>
        <v>33</v>
      </c>
      <c r="I40" s="63">
        <f>SUM(E40:H40)</f>
        <v>40</v>
      </c>
    </row>
    <row r="41" spans="1:9">
      <c r="A41" s="60"/>
      <c r="B41" s="40">
        <v>21</v>
      </c>
      <c r="C41" s="61" t="str">
        <f>VLOOKUP(B41,Riders!$A$2:$F$199,6,FALSE)</f>
        <v>Kyle, MARWOOD</v>
      </c>
      <c r="D41" s="61" t="str">
        <f>VLOOKUP(B41,Riders!$A$2:$F$199,3,FALSE)</f>
        <v>Living Here Cycling Team Powered by Sedgman and Hitachi</v>
      </c>
      <c r="E41" s="62">
        <f>IFERROR(VLOOKUP(B41,'Rd4 Stge1 Points'!$B$3:$E$100,4,FALSE),0)</f>
        <v>5</v>
      </c>
      <c r="F41" s="62">
        <f>IFERROR(VLOOKUP(B41,'Rd4 Stge2A Points'!$B$3:$E$107,4,FALSE),0)</f>
        <v>28</v>
      </c>
      <c r="G41" s="62">
        <f>IFERROR(VLOOKUP(B41,'Rd4 Stge2B Points'!$B$3:$E$96,4,FALSE),0)</f>
        <v>0</v>
      </c>
      <c r="H41" s="62">
        <f>IFERROR(VLOOKUP(B41,'Rd4 Stge3 Points'!$B$3:$E$83,4,FALSE),0)</f>
        <v>5</v>
      </c>
      <c r="I41" s="63">
        <f>SUM(E41:H41)</f>
        <v>38</v>
      </c>
    </row>
    <row r="42" spans="1:9">
      <c r="A42" s="60"/>
      <c r="B42" s="40">
        <v>103</v>
      </c>
      <c r="C42" s="61" t="str">
        <f>VLOOKUP(B42,Riders!$A$2:$F$199,6,FALSE)</f>
        <v>Calan, WHITE</v>
      </c>
      <c r="D42" s="61" t="str">
        <f>VLOOKUP(B42,Riders!$A$2:$F$199,3,FALSE)</f>
        <v>Balmoral Elite Team sponsored by O'Donnel Legal and EPIC Assist</v>
      </c>
      <c r="E42" s="62">
        <f>IFERROR(VLOOKUP(B42,'Rd4 Stge1 Points'!$B$3:$E$100,4,FALSE),0)</f>
        <v>25</v>
      </c>
      <c r="F42" s="62">
        <f>IFERROR(VLOOKUP(B42,'Rd4 Stge2A Points'!$B$3:$E$107,4,FALSE),0)</f>
        <v>0</v>
      </c>
      <c r="G42" s="62">
        <f>IFERROR(VLOOKUP(B42,'Rd4 Stge2B Points'!$B$3:$E$96,4,FALSE),0)</f>
        <v>8</v>
      </c>
      <c r="H42" s="62">
        <f>IFERROR(VLOOKUP(B42,'Rd4 Stge3 Points'!$B$3:$E$83,4,FALSE),0)</f>
        <v>5</v>
      </c>
      <c r="I42" s="63">
        <f>SUM(E42:H42)</f>
        <v>38</v>
      </c>
    </row>
    <row r="43" spans="1:9">
      <c r="A43" s="60"/>
      <c r="B43" s="40">
        <v>160</v>
      </c>
      <c r="C43" s="61" t="str">
        <f>VLOOKUP(B43,Riders!$A$2:$F$199,6,FALSE)</f>
        <v>Amarni, DRAKE</v>
      </c>
      <c r="D43" s="61" t="str">
        <f>VLOOKUP(B43,Riders!$A$2:$F$199,3,FALSE)</f>
        <v>McDonalds Downunder</v>
      </c>
      <c r="E43" s="62">
        <f>IFERROR(VLOOKUP(B43,'Rd4 Stge1 Points'!$B$3:$E$100,4,FALSE),0)</f>
        <v>5</v>
      </c>
      <c r="F43" s="62">
        <f>IFERROR(VLOOKUP(B43,'Rd4 Stge2A Points'!$B$3:$E$107,4,FALSE),0)</f>
        <v>2</v>
      </c>
      <c r="G43" s="62">
        <f>IFERROR(VLOOKUP(B43,'Rd4 Stge2B Points'!$B$3:$E$96,4,FALSE),0)</f>
        <v>0</v>
      </c>
      <c r="H43" s="62">
        <f>IFERROR(VLOOKUP(B43,'Rd4 Stge3 Points'!$B$3:$E$83,4,FALSE),0)</f>
        <v>30</v>
      </c>
      <c r="I43" s="63">
        <f>SUM(E43:H43)</f>
        <v>37</v>
      </c>
    </row>
    <row r="44" spans="1:9">
      <c r="A44" s="60"/>
      <c r="B44" s="40">
        <v>1</v>
      </c>
      <c r="C44" s="61" t="str">
        <f>VLOOKUP(B44,Riders!$A$2:$F$199,6,FALSE)</f>
        <v>Daniel, LUKE</v>
      </c>
      <c r="D44" s="61" t="str">
        <f>VLOOKUP(B44,Riders!$A$2:$F$199,3,FALSE)</f>
        <v>Procella Sports p/b Jumbo Interactive</v>
      </c>
      <c r="E44" s="62">
        <f>IFERROR(VLOOKUP(B44,'Rd4 Stge1 Points'!$B$3:$E$100,4,FALSE),0)</f>
        <v>5</v>
      </c>
      <c r="F44" s="62">
        <f>IFERROR(VLOOKUP(B44,'Rd4 Stge2A Points'!$B$3:$E$107,4,FALSE),0)</f>
        <v>26</v>
      </c>
      <c r="G44" s="62">
        <f>IFERROR(VLOOKUP(B44,'Rd4 Stge2B Points'!$B$3:$E$96,4,FALSE),0)</f>
        <v>0</v>
      </c>
      <c r="H44" s="62">
        <f>IFERROR(VLOOKUP(B44,'Rd4 Stge3 Points'!$B$3:$E$83,4,FALSE),0)</f>
        <v>5</v>
      </c>
      <c r="I44" s="63">
        <f>SUM(E44:H44)</f>
        <v>36</v>
      </c>
    </row>
    <row r="45" spans="1:9">
      <c r="A45" s="60"/>
      <c r="B45" s="40">
        <v>17</v>
      </c>
      <c r="C45" s="61" t="str">
        <f>VLOOKUP(B45,Riders!$A$2:$F$199,6,FALSE)</f>
        <v>Mark, RENDER</v>
      </c>
      <c r="D45" s="61" t="str">
        <f>VLOOKUP(B45,Riders!$A$2:$F$199,3,FALSE)</f>
        <v>Mipela Geo Solutions Altitude Race Team</v>
      </c>
      <c r="E45" s="62">
        <f>IFERROR(VLOOKUP(B45,'Rd4 Stge1 Points'!$B$3:$E$100,4,FALSE),0)</f>
        <v>5</v>
      </c>
      <c r="F45" s="62">
        <f>IFERROR(VLOOKUP(B45,'Rd4 Stge2A Points'!$B$3:$E$107,4,FALSE),0)</f>
        <v>25</v>
      </c>
      <c r="G45" s="62">
        <f>IFERROR(VLOOKUP(B45,'Rd4 Stge2B Points'!$B$3:$E$96,4,FALSE),0)</f>
        <v>0</v>
      </c>
      <c r="H45" s="62">
        <f>IFERROR(VLOOKUP(B45,'Rd4 Stge3 Points'!$B$3:$E$83,4,FALSE),0)</f>
        <v>5</v>
      </c>
      <c r="I45" s="63">
        <f>SUM(E45:H45)</f>
        <v>35</v>
      </c>
    </row>
    <row r="46" spans="1:9">
      <c r="A46" s="60"/>
      <c r="B46" s="40">
        <v>131</v>
      </c>
      <c r="C46" s="61" t="str">
        <f>VLOOKUP(B46,Riders!$A$2:$F$199,6,FALSE)</f>
        <v>Ian, JOHNSTON</v>
      </c>
      <c r="D46" s="61" t="str">
        <f>VLOOKUP(B46,Riders!$A$2:$F$199,3,FALSE)</f>
        <v>Hamilton Wheelers Elite Team</v>
      </c>
      <c r="E46" s="62">
        <f>IFERROR(VLOOKUP(B46,'Rd4 Stge1 Points'!$B$3:$E$100,4,FALSE),0)</f>
        <v>5</v>
      </c>
      <c r="F46" s="62">
        <f>IFERROR(VLOOKUP(B46,'Rd4 Stge2A Points'!$B$3:$E$107,4,FALSE),0)</f>
        <v>2</v>
      </c>
      <c r="G46" s="62">
        <f>IFERROR(VLOOKUP(B46,'Rd4 Stge2B Points'!$B$3:$E$96,4,FALSE),0)</f>
        <v>0</v>
      </c>
      <c r="H46" s="62">
        <f>IFERROR(VLOOKUP(B46,'Rd4 Stge3 Points'!$B$3:$E$83,4,FALSE),0)</f>
        <v>26</v>
      </c>
      <c r="I46" s="63">
        <f>SUM(E46:H46)</f>
        <v>33</v>
      </c>
    </row>
    <row r="47" spans="1:9">
      <c r="A47" s="60"/>
      <c r="B47" s="40">
        <v>95</v>
      </c>
      <c r="C47" s="61" t="str">
        <f>VLOOKUP(B47,Riders!$A$2:$F$199,6,FALSE)</f>
        <v>Paul, ANDREWS</v>
      </c>
      <c r="D47" s="61" t="str">
        <f>VLOOKUP(B47,Riders!$A$2:$F$199,3,FALSE)</f>
        <v>QSM Racing</v>
      </c>
      <c r="E47" s="62">
        <f>IFERROR(VLOOKUP(B47,'Rd4 Stge1 Points'!$B$3:$E$100,4,FALSE),0)</f>
        <v>5</v>
      </c>
      <c r="F47" s="62">
        <f>IFERROR(VLOOKUP(B47,'Rd4 Stge2A Points'!$B$3:$E$107,4,FALSE),0)</f>
        <v>0</v>
      </c>
      <c r="G47" s="62">
        <f>IFERROR(VLOOKUP(B47,'Rd4 Stge2B Points'!$B$3:$E$96,4,FALSE),0)</f>
        <v>22</v>
      </c>
      <c r="H47" s="62">
        <f>IFERROR(VLOOKUP(B47,'Rd4 Stge3 Points'!$B$3:$E$83,4,FALSE),0)</f>
        <v>5</v>
      </c>
      <c r="I47" s="63">
        <f>SUM(E47:H47)</f>
        <v>32</v>
      </c>
    </row>
    <row r="48" spans="1:9">
      <c r="A48" s="60"/>
      <c r="B48" s="40">
        <v>44</v>
      </c>
      <c r="C48" s="61" t="str">
        <f>VLOOKUP(B48,Riders!$A$2:$F$199,6,FALSE)</f>
        <v>David, MCADAM</v>
      </c>
      <c r="D48" s="61" t="str">
        <f>VLOOKUP(B48,Riders!$A$2:$F$199,3,FALSE)</f>
        <v>Erdinger Alkoholfrei - fiets Apparel Cycling Team</v>
      </c>
      <c r="E48" s="62">
        <f>IFERROR(VLOOKUP(B48,'Rd4 Stge1 Points'!$B$3:$E$100,4,FALSE),0)</f>
        <v>5</v>
      </c>
      <c r="F48" s="62">
        <f>IFERROR(VLOOKUP(B48,'Rd4 Stge2A Points'!$B$3:$E$107,4,FALSE),0)</f>
        <v>21</v>
      </c>
      <c r="G48" s="62">
        <f>IFERROR(VLOOKUP(B48,'Rd4 Stge2B Points'!$B$3:$E$96,4,FALSE),0)</f>
        <v>0</v>
      </c>
      <c r="H48" s="62">
        <f>IFERROR(VLOOKUP(B48,'Rd4 Stge3 Points'!$B$3:$E$83,4,FALSE),0)</f>
        <v>5</v>
      </c>
      <c r="I48" s="63">
        <f>SUM(E48:H48)</f>
        <v>31</v>
      </c>
    </row>
    <row r="49" spans="1:9">
      <c r="A49" s="60"/>
      <c r="B49" s="40">
        <v>56</v>
      </c>
      <c r="C49" s="61" t="str">
        <f>VLOOKUP(B49,Riders!$A$2:$F$199,6,FALSE)</f>
        <v>Pete, COLLINS</v>
      </c>
      <c r="D49" s="61" t="str">
        <f>VLOOKUP(B49,Riders!$A$2:$F$199,3,FALSE)</f>
        <v>Colliers Racing</v>
      </c>
      <c r="E49" s="62">
        <f>IFERROR(VLOOKUP(B49,'Rd4 Stge1 Points'!$B$3:$E$100,4,FALSE),0)</f>
        <v>5</v>
      </c>
      <c r="F49" s="62">
        <f>IFERROR(VLOOKUP(B49,'Rd4 Stge2A Points'!$B$3:$E$107,4,FALSE),0)</f>
        <v>20</v>
      </c>
      <c r="G49" s="62">
        <f>IFERROR(VLOOKUP(B49,'Rd4 Stge2B Points'!$B$3:$E$96,4,FALSE),0)</f>
        <v>0</v>
      </c>
      <c r="H49" s="62">
        <f>IFERROR(VLOOKUP(B49,'Rd4 Stge3 Points'!$B$3:$E$83,4,FALSE),0)</f>
        <v>5</v>
      </c>
      <c r="I49" s="63">
        <f>SUM(E49:H49)</f>
        <v>30</v>
      </c>
    </row>
    <row r="50" spans="1:9">
      <c r="A50" s="60"/>
      <c r="B50" s="40">
        <v>133</v>
      </c>
      <c r="C50" s="61" t="str">
        <f>VLOOKUP(B50,Riders!$A$2:$F$199,6,FALSE)</f>
        <v>Richard, BROWNHILL</v>
      </c>
      <c r="D50" s="61" t="str">
        <f>VLOOKUP(B50,Riders!$A$2:$F$199,3,FALSE)</f>
        <v>Hamilton Wheelers Elite Team</v>
      </c>
      <c r="E50" s="62">
        <f>IFERROR(VLOOKUP(B50,'Rd4 Stge1 Points'!$B$3:$E$100,4,FALSE),0)</f>
        <v>5</v>
      </c>
      <c r="F50" s="62">
        <f>IFERROR(VLOOKUP(B50,'Rd4 Stge2A Points'!$B$3:$E$107,4,FALSE),0)</f>
        <v>2</v>
      </c>
      <c r="G50" s="62">
        <f>IFERROR(VLOOKUP(B50,'Rd4 Stge2B Points'!$B$3:$E$96,4,FALSE),0)</f>
        <v>0</v>
      </c>
      <c r="H50" s="62">
        <f>IFERROR(VLOOKUP(B50,'Rd4 Stge3 Points'!$B$3:$E$83,4,FALSE),0)</f>
        <v>23</v>
      </c>
      <c r="I50" s="63">
        <f>SUM(E50:H50)</f>
        <v>30</v>
      </c>
    </row>
    <row r="51" spans="1:9">
      <c r="A51" s="60"/>
      <c r="B51" s="40">
        <v>52</v>
      </c>
      <c r="C51" s="61" t="str">
        <f>VLOOKUP(B51,Riders!$A$2:$F$199,6,FALSE)</f>
        <v>Trent, WEST</v>
      </c>
      <c r="D51" s="61" t="str">
        <f>VLOOKUP(B51,Riders!$A$2:$F$199,3,FALSE)</f>
        <v>Colliers Racing</v>
      </c>
      <c r="E51" s="62">
        <f>IFERROR(VLOOKUP(B51,'Rd4 Stge1 Points'!$B$3:$E$100,4,FALSE),0)</f>
        <v>5</v>
      </c>
      <c r="F51" s="62">
        <f>IFERROR(VLOOKUP(B51,'Rd4 Stge2A Points'!$B$3:$E$107,4,FALSE),0)</f>
        <v>0</v>
      </c>
      <c r="G51" s="62">
        <f>IFERROR(VLOOKUP(B51,'Rd4 Stge2B Points'!$B$3:$E$96,4,FALSE),0)</f>
        <v>19</v>
      </c>
      <c r="H51" s="62">
        <f>IFERROR(VLOOKUP(B51,'Rd4 Stge3 Points'!$B$3:$E$83,4,FALSE),0)</f>
        <v>5</v>
      </c>
      <c r="I51" s="63">
        <f>SUM(E51:H51)</f>
        <v>29</v>
      </c>
    </row>
    <row r="52" spans="1:9">
      <c r="A52" s="60"/>
      <c r="B52" s="40">
        <v>20</v>
      </c>
      <c r="C52" s="61" t="str">
        <f>VLOOKUP(B52,Riders!$A$2:$F$199,6,FALSE)</f>
        <v>Cade, WASS</v>
      </c>
      <c r="D52" s="61" t="str">
        <f>VLOOKUP(B52,Riders!$A$2:$F$199,3,FALSE)</f>
        <v>Mipela Geo Solutions Altitude Race Team</v>
      </c>
      <c r="E52" s="62">
        <f>IFERROR(VLOOKUP(B52,'Rd4 Stge1 Points'!$B$3:$E$100,4,FALSE),0)</f>
        <v>5</v>
      </c>
      <c r="F52" s="62">
        <f>IFERROR(VLOOKUP(B52,'Rd4 Stge2A Points'!$B$3:$E$107,4,FALSE),0)</f>
        <v>0</v>
      </c>
      <c r="G52" s="62">
        <f>IFERROR(VLOOKUP(B52,'Rd4 Stge2B Points'!$B$3:$E$96,4,FALSE),0)</f>
        <v>18</v>
      </c>
      <c r="H52" s="62">
        <f>IFERROR(VLOOKUP(B52,'Rd4 Stge3 Points'!$B$3:$E$83,4,FALSE),0)</f>
        <v>5</v>
      </c>
      <c r="I52" s="63">
        <f>SUM(E52:H52)</f>
        <v>28</v>
      </c>
    </row>
    <row r="53" spans="1:9">
      <c r="A53" s="60"/>
      <c r="B53" s="40">
        <v>96</v>
      </c>
      <c r="C53" s="61" t="str">
        <f>VLOOKUP(B53,Riders!$A$2:$F$199,6,FALSE)</f>
        <v>Bryan, CRISPIN</v>
      </c>
      <c r="D53" s="61" t="str">
        <f>VLOOKUP(B53,Riders!$A$2:$F$199,3,FALSE)</f>
        <v>QSM Racing</v>
      </c>
      <c r="E53" s="62">
        <f>IFERROR(VLOOKUP(B53,'Rd4 Stge1 Points'!$B$3:$E$100,4,FALSE),0)</f>
        <v>5</v>
      </c>
      <c r="F53" s="62">
        <f>IFERROR(VLOOKUP(B53,'Rd4 Stge2A Points'!$B$3:$E$107,4,FALSE),0)</f>
        <v>0</v>
      </c>
      <c r="G53" s="62">
        <f>IFERROR(VLOOKUP(B53,'Rd4 Stge2B Points'!$B$3:$E$96,4,FALSE),0)</f>
        <v>17</v>
      </c>
      <c r="H53" s="62">
        <f>IFERROR(VLOOKUP(B53,'Rd4 Stge3 Points'!$B$3:$E$83,4,FALSE),0)</f>
        <v>5</v>
      </c>
      <c r="I53" s="63">
        <f>SUM(E53:H53)</f>
        <v>27</v>
      </c>
    </row>
    <row r="54" spans="1:9">
      <c r="A54" s="60"/>
      <c r="B54" s="40">
        <v>61</v>
      </c>
      <c r="C54" s="61" t="str">
        <f>VLOOKUP(B54,Riders!$A$2:$F$199,6,FALSE)</f>
        <v>Kurtis, BRENT</v>
      </c>
      <c r="D54" s="61" t="str">
        <f>VLOOKUP(B54,Riders!$A$2:$F$199,3,FALSE)</f>
        <v>Cobra9 Intebuild Racing</v>
      </c>
      <c r="E54" s="62">
        <f>IFERROR(VLOOKUP(B54,'Rd4 Stge1 Points'!$B$3:$E$100,4,FALSE),0)</f>
        <v>17</v>
      </c>
      <c r="F54" s="62">
        <f>IFERROR(VLOOKUP(B54,'Rd4 Stge2A Points'!$B$3:$E$107,4,FALSE),0)</f>
        <v>0</v>
      </c>
      <c r="G54" s="62">
        <f>IFERROR(VLOOKUP(B54,'Rd4 Stge2B Points'!$B$3:$E$96,4,FALSE),0)</f>
        <v>4</v>
      </c>
      <c r="H54" s="62">
        <f>IFERROR(VLOOKUP(B54,'Rd4 Stge3 Points'!$B$3:$E$83,4,FALSE),0)</f>
        <v>5</v>
      </c>
      <c r="I54" s="63">
        <f>SUM(E54:H54)</f>
        <v>26</v>
      </c>
    </row>
    <row r="55" spans="1:9">
      <c r="A55" s="60"/>
      <c r="B55" s="40">
        <v>129</v>
      </c>
      <c r="C55" s="61" t="str">
        <f>VLOOKUP(B55,Riders!$A$2:$F$199,6,FALSE)</f>
        <v>Stephen, RASHLEIGH</v>
      </c>
      <c r="D55" s="61" t="str">
        <f>VLOOKUP(B55,Riders!$A$2:$F$199,3,FALSE)</f>
        <v>Podium Life p/b Espresso Garage</v>
      </c>
      <c r="E55" s="62">
        <f>IFERROR(VLOOKUP(B55,'Rd4 Stge1 Points'!$B$3:$E$100,4,FALSE),0)</f>
        <v>5</v>
      </c>
      <c r="F55" s="62">
        <f>IFERROR(VLOOKUP(B55,'Rd4 Stge2A Points'!$B$3:$E$107,4,FALSE),0)</f>
        <v>0</v>
      </c>
      <c r="G55" s="62">
        <f>IFERROR(VLOOKUP(B55,'Rd4 Stge2B Points'!$B$3:$E$96,4,FALSE),0)</f>
        <v>16</v>
      </c>
      <c r="H55" s="62">
        <f>IFERROR(VLOOKUP(B55,'Rd4 Stge3 Points'!$B$3:$E$83,4,FALSE),0)</f>
        <v>5</v>
      </c>
      <c r="I55" s="63">
        <f>SUM(E55:H55)</f>
        <v>26</v>
      </c>
    </row>
    <row r="56" spans="1:9">
      <c r="A56" s="60"/>
      <c r="B56" s="79">
        <v>148</v>
      </c>
      <c r="C56" s="61" t="str">
        <f>VLOOKUP(B56,Riders!$A$2:$F$199,6,FALSE)</f>
        <v>William, GEORGESON</v>
      </c>
      <c r="D56" s="61" t="str">
        <f>VLOOKUP(B56,Riders!$A$2:$F$199,3,FALSE)</f>
        <v>Intervelo p/b Fitzroy Island</v>
      </c>
      <c r="E56" s="62">
        <f>IFERROR(VLOOKUP(B56,'Rd4 Stge1 Points'!$B$3:$E$100,4,FALSE),0)</f>
        <v>24</v>
      </c>
      <c r="F56" s="62">
        <f>IFERROR(VLOOKUP(B56,'Rd4 Stge2A Points'!$B$3:$E$107,4,FALSE),0)</f>
        <v>0</v>
      </c>
      <c r="G56" s="62">
        <f>IFERROR(VLOOKUP(B56,'Rd4 Stge2B Points'!$B$3:$E$96,4,FALSE),0)</f>
        <v>0</v>
      </c>
      <c r="H56" s="62">
        <f>IFERROR(VLOOKUP(B56,'Rd4 Stge3 Points'!$B$3:$E$83,4,FALSE),0)</f>
        <v>0</v>
      </c>
      <c r="I56" s="63">
        <f>SUM(E56:H56)</f>
        <v>24</v>
      </c>
    </row>
    <row r="57" spans="1:9">
      <c r="A57" s="60"/>
      <c r="B57" s="79">
        <v>106</v>
      </c>
      <c r="C57" s="61" t="str">
        <f>VLOOKUP(B57,Riders!$A$2:$F$199,6,FALSE)</f>
        <v>Lachlan, FEARON</v>
      </c>
      <c r="D57" s="61" t="str">
        <f>VLOOKUP(B57,Riders!$A$2:$F$199,3,FALSE)</f>
        <v>Balmoral Elite Team sponsored by O'Donnel Legal and EPIC Assist</v>
      </c>
      <c r="E57" s="62">
        <f>IFERROR(VLOOKUP(B57,'Rd4 Stge1 Points'!$B$3:$E$100,4,FALSE),0)</f>
        <v>5</v>
      </c>
      <c r="F57" s="62">
        <f>IFERROR(VLOOKUP(B57,'Rd4 Stge2A Points'!$B$3:$E$107,4,FALSE),0)</f>
        <v>0</v>
      </c>
      <c r="G57" s="62">
        <f>IFERROR(VLOOKUP(B57,'Rd4 Stge2B Points'!$B$3:$E$96,4,FALSE),0)</f>
        <v>13</v>
      </c>
      <c r="H57" s="62">
        <f>IFERROR(VLOOKUP(B57,'Rd4 Stge3 Points'!$B$3:$E$83,4,FALSE),0)</f>
        <v>5</v>
      </c>
      <c r="I57" s="63">
        <f>SUM(E57:H57)</f>
        <v>23</v>
      </c>
    </row>
    <row r="58" spans="1:9">
      <c r="A58" s="60"/>
      <c r="B58" s="79">
        <v>99</v>
      </c>
      <c r="C58" s="61" t="str">
        <f>VLOOKUP(B58,Riders!$A$2:$F$199,6,FALSE)</f>
        <v>Mark, RICHARDSON</v>
      </c>
      <c r="D58" s="61" t="str">
        <f>VLOOKUP(B58,Riders!$A$2:$F$199,3,FALSE)</f>
        <v>QSM Racing</v>
      </c>
      <c r="E58" s="62">
        <f>IFERROR(VLOOKUP(B58,'Rd4 Stge1 Points'!$B$3:$E$100,4,FALSE),0)</f>
        <v>5</v>
      </c>
      <c r="F58" s="62">
        <f>IFERROR(VLOOKUP(B58,'Rd4 Stge2A Points'!$B$3:$E$107,4,FALSE),0)</f>
        <v>0</v>
      </c>
      <c r="G58" s="62">
        <f>IFERROR(VLOOKUP(B58,'Rd4 Stge2B Points'!$B$3:$E$96,4,FALSE),0)</f>
        <v>11</v>
      </c>
      <c r="H58" s="62">
        <f>IFERROR(VLOOKUP(B58,'Rd4 Stge3 Points'!$B$3:$E$83,4,FALSE),0)</f>
        <v>5</v>
      </c>
      <c r="I58" s="63">
        <f>SUM(E58:H58)</f>
        <v>21</v>
      </c>
    </row>
    <row r="59" spans="1:9">
      <c r="A59" s="60"/>
      <c r="B59" s="79">
        <v>41</v>
      </c>
      <c r="C59" s="61" t="str">
        <f>VLOOKUP(B59,Riders!$A$2:$F$199,6,FALSE)</f>
        <v>Mitch, HAWLEY</v>
      </c>
      <c r="D59" s="61" t="str">
        <f>VLOOKUP(B59,Riders!$A$2:$F$199,3,FALSE)</f>
        <v>Erdinger Alkoholfrei - fiets Apparel Cycling Team</v>
      </c>
      <c r="E59" s="62">
        <f>IFERROR(VLOOKUP(B59,'Rd4 Stge1 Points'!$B$3:$E$100,4,FALSE),0)</f>
        <v>5</v>
      </c>
      <c r="F59" s="62">
        <f>IFERROR(VLOOKUP(B59,'Rd4 Stge2A Points'!$B$3:$E$107,4,FALSE),0)</f>
        <v>0</v>
      </c>
      <c r="G59" s="62">
        <f>IFERROR(VLOOKUP(B59,'Rd4 Stge2B Points'!$B$3:$E$96,4,FALSE),0)</f>
        <v>10</v>
      </c>
      <c r="H59" s="62">
        <f>IFERROR(VLOOKUP(B59,'Rd4 Stge3 Points'!$B$3:$E$83,4,FALSE),0)</f>
        <v>5</v>
      </c>
      <c r="I59" s="63">
        <f>SUM(E59:H59)</f>
        <v>20</v>
      </c>
    </row>
    <row r="60" spans="1:9">
      <c r="A60" s="60"/>
      <c r="B60" s="79">
        <v>146</v>
      </c>
      <c r="C60" s="61" t="str">
        <f>VLOOKUP(B60,Riders!$A$2:$F$199,6,FALSE)</f>
        <v>Ales, CLAIRS</v>
      </c>
      <c r="D60" s="61" t="str">
        <f>VLOOKUP(B60,Riders!$A$2:$F$199,3,FALSE)</f>
        <v>Intervelo p/b Fitzroy Island</v>
      </c>
      <c r="E60" s="62">
        <f>IFERROR(VLOOKUP(B60,'Rd4 Stge1 Points'!$B$3:$E$100,4,FALSE),0)</f>
        <v>5</v>
      </c>
      <c r="F60" s="62">
        <f>IFERROR(VLOOKUP(B60,'Rd4 Stge2A Points'!$B$3:$E$107,4,FALSE),0)</f>
        <v>10</v>
      </c>
      <c r="G60" s="62">
        <f>IFERROR(VLOOKUP(B60,'Rd4 Stge2B Points'!$B$3:$E$96,4,FALSE),0)</f>
        <v>0</v>
      </c>
      <c r="H60" s="62">
        <f>IFERROR(VLOOKUP(B60,'Rd4 Stge3 Points'!$B$3:$E$83,4,FALSE),0)</f>
        <v>5</v>
      </c>
      <c r="I60" s="63">
        <f>SUM(E60:H60)</f>
        <v>20</v>
      </c>
    </row>
    <row r="61" spans="1:9">
      <c r="A61" s="60"/>
      <c r="B61" s="79">
        <v>11</v>
      </c>
      <c r="C61" s="61" t="str">
        <f>VLOOKUP(B61,Riders!$A$2:$F$199,6,FALSE)</f>
        <v>Ric, BAKER</v>
      </c>
      <c r="D61" s="61" t="str">
        <f>VLOOKUP(B61,Riders!$A$2:$F$199,3,FALSE)</f>
        <v>Mipela Geo Solutions Altitude Race Team</v>
      </c>
      <c r="E61" s="62">
        <f>IFERROR(VLOOKUP(B61,'Rd4 Stge1 Points'!$B$3:$E$100,4,FALSE),0)</f>
        <v>5</v>
      </c>
      <c r="F61" s="62">
        <f>IFERROR(VLOOKUP(B61,'Rd4 Stge2A Points'!$B$3:$E$107,4,FALSE),0)</f>
        <v>0</v>
      </c>
      <c r="G61" s="62">
        <f>IFERROR(VLOOKUP(B61,'Rd4 Stge2B Points'!$B$3:$E$96,4,FALSE),0)</f>
        <v>9</v>
      </c>
      <c r="H61" s="62">
        <f>IFERROR(VLOOKUP(B61,'Rd4 Stge3 Points'!$B$3:$E$83,4,FALSE),0)</f>
        <v>5</v>
      </c>
      <c r="I61" s="63">
        <f>SUM(E61:H61)</f>
        <v>19</v>
      </c>
    </row>
    <row r="62" spans="1:9">
      <c r="A62" s="60"/>
      <c r="B62" s="79">
        <v>29</v>
      </c>
      <c r="C62" s="61" t="str">
        <f>VLOOKUP(B62,Riders!$A$2:$F$199,6,FALSE)</f>
        <v>Scott, MANNING</v>
      </c>
      <c r="D62" s="61" t="str">
        <f>VLOOKUP(B62,Riders!$A$2:$F$199,3,FALSE)</f>
        <v>Living Here Cycling Team Powered by Sedgman and Hitachi</v>
      </c>
      <c r="E62" s="62">
        <f>IFERROR(VLOOKUP(B62,'Rd4 Stge1 Points'!$B$3:$E$100,4,FALSE),0)</f>
        <v>5</v>
      </c>
      <c r="F62" s="62">
        <f>IFERROR(VLOOKUP(B62,'Rd4 Stge2A Points'!$B$3:$E$107,4,FALSE),0)</f>
        <v>0</v>
      </c>
      <c r="G62" s="62">
        <f>IFERROR(VLOOKUP(B62,'Rd4 Stge2B Points'!$B$3:$E$96,4,FALSE),0)</f>
        <v>6</v>
      </c>
      <c r="H62" s="62">
        <f>IFERROR(VLOOKUP(B62,'Rd4 Stge3 Points'!$B$3:$E$83,4,FALSE),0)</f>
        <v>5</v>
      </c>
      <c r="I62" s="63">
        <f>SUM(E62:H62)</f>
        <v>16</v>
      </c>
    </row>
    <row r="63" spans="1:9">
      <c r="A63" s="60"/>
      <c r="B63" s="79">
        <v>33</v>
      </c>
      <c r="C63" s="61" t="str">
        <f>VLOOKUP(B63,Riders!$A$2:$F$199,6,FALSE)</f>
        <v>Jayden, COPP</v>
      </c>
      <c r="D63" s="61" t="str">
        <f>VLOOKUP(B63,Riders!$A$2:$F$199,3,FALSE)</f>
        <v>Giant Rockhampton</v>
      </c>
      <c r="E63" s="62">
        <f>IFERROR(VLOOKUP(B63,'Rd4 Stge1 Points'!$B$3:$E$100,4,FALSE),0)</f>
        <v>5</v>
      </c>
      <c r="F63" s="62">
        <f>IFERROR(VLOOKUP(B63,'Rd4 Stge2A Points'!$B$3:$E$107,4,FALSE),0)</f>
        <v>0</v>
      </c>
      <c r="G63" s="62">
        <f>IFERROR(VLOOKUP(B63,'Rd4 Stge2B Points'!$B$3:$E$96,4,FALSE),0)</f>
        <v>3</v>
      </c>
      <c r="H63" s="62">
        <f>IFERROR(VLOOKUP(B63,'Rd4 Stge3 Points'!$B$3:$E$83,4,FALSE),0)</f>
        <v>5</v>
      </c>
      <c r="I63" s="63">
        <f>SUM(E63:H63)</f>
        <v>13</v>
      </c>
    </row>
    <row r="64" spans="1:9">
      <c r="A64" s="60"/>
      <c r="B64" s="79">
        <v>7</v>
      </c>
      <c r="C64" s="61" t="str">
        <f>VLOOKUP(B64,Riders!$A$2:$F$199,6,FALSE)</f>
        <v>Ryan, WILSON</v>
      </c>
      <c r="D64" s="61" t="str">
        <f>VLOOKUP(B64,Riders!$A$2:$F$199,3,FALSE)</f>
        <v>Procella Sports p/b Jumbo Interactive</v>
      </c>
      <c r="E64" s="62">
        <f>IFERROR(VLOOKUP(B64,'Rd4 Stge1 Points'!$B$3:$E$100,4,FALSE),0)</f>
        <v>5</v>
      </c>
      <c r="F64" s="62">
        <f>IFERROR(VLOOKUP(B64,'Rd4 Stge2A Points'!$B$3:$E$107,4,FALSE),0)</f>
        <v>2</v>
      </c>
      <c r="G64" s="62">
        <f>IFERROR(VLOOKUP(B64,'Rd4 Stge2B Points'!$B$3:$E$96,4,FALSE),0)</f>
        <v>0</v>
      </c>
      <c r="H64" s="62">
        <f>IFERROR(VLOOKUP(B64,'Rd4 Stge3 Points'!$B$3:$E$83,4,FALSE),0)</f>
        <v>5</v>
      </c>
      <c r="I64" s="63">
        <f>SUM(E64:H64)</f>
        <v>12</v>
      </c>
    </row>
    <row r="65" spans="1:9">
      <c r="A65" s="60"/>
      <c r="B65" s="79">
        <v>55</v>
      </c>
      <c r="C65" s="61" t="str">
        <f>VLOOKUP(B65,Riders!$A$2:$F$199,6,FALSE)</f>
        <v>Louis, PIJPERS</v>
      </c>
      <c r="D65" s="61" t="str">
        <f>VLOOKUP(B65,Riders!$A$2:$F$199,3,FALSE)</f>
        <v>Colliers Racing</v>
      </c>
      <c r="E65" s="62">
        <f>IFERROR(VLOOKUP(B65,'Rd4 Stge1 Points'!$B$3:$E$100,4,FALSE),0)</f>
        <v>5</v>
      </c>
      <c r="F65" s="62">
        <f>IFERROR(VLOOKUP(B65,'Rd4 Stge2A Points'!$B$3:$E$107,4,FALSE),0)</f>
        <v>2</v>
      </c>
      <c r="G65" s="62">
        <f>IFERROR(VLOOKUP(B65,'Rd4 Stge2B Points'!$B$3:$E$96,4,FALSE),0)</f>
        <v>0</v>
      </c>
      <c r="H65" s="62">
        <f>IFERROR(VLOOKUP(B65,'Rd4 Stge3 Points'!$B$3:$E$83,4,FALSE),0)</f>
        <v>5</v>
      </c>
      <c r="I65" s="63">
        <f>SUM(E65:H65)</f>
        <v>12</v>
      </c>
    </row>
    <row r="66" spans="1:9">
      <c r="A66" s="60"/>
      <c r="B66" s="79">
        <v>64</v>
      </c>
      <c r="C66" s="61" t="str">
        <f>VLOOKUP(B66,Riders!$A$2:$F$199,6,FALSE)</f>
        <v>Dugald, MACARTHUR</v>
      </c>
      <c r="D66" s="61" t="str">
        <f>VLOOKUP(B66,Riders!$A$2:$F$199,3,FALSE)</f>
        <v>Cobra9 Intebuild Racing</v>
      </c>
      <c r="E66" s="62">
        <f>IFERROR(VLOOKUP(B66,'Rd4 Stge1 Points'!$B$3:$E$100,4,FALSE),0)</f>
        <v>5</v>
      </c>
      <c r="F66" s="62">
        <f>IFERROR(VLOOKUP(B66,'Rd4 Stge2A Points'!$B$3:$E$107,4,FALSE),0)</f>
        <v>2</v>
      </c>
      <c r="G66" s="62">
        <f>IFERROR(VLOOKUP(B66,'Rd4 Stge2B Points'!$B$3:$E$96,4,FALSE),0)</f>
        <v>0</v>
      </c>
      <c r="H66" s="62">
        <f>IFERROR(VLOOKUP(B66,'Rd4 Stge3 Points'!$B$3:$E$83,4,FALSE),0)</f>
        <v>5</v>
      </c>
      <c r="I66" s="63">
        <f>SUM(E66:H66)</f>
        <v>12</v>
      </c>
    </row>
    <row r="67" spans="1:9">
      <c r="A67" s="60"/>
      <c r="B67" s="79">
        <v>66</v>
      </c>
      <c r="C67" s="61" t="str">
        <f>VLOOKUP(B67,Riders!$A$2:$F$199,6,FALSE)</f>
        <v>Matt, ZARANSKI</v>
      </c>
      <c r="D67" s="61" t="str">
        <f>VLOOKUP(B67,Riders!$A$2:$F$199,3,FALSE)</f>
        <v>Cobra9 Intebuild Racing</v>
      </c>
      <c r="E67" s="62">
        <f>IFERROR(VLOOKUP(B67,'Rd4 Stge1 Points'!$B$3:$E$100,4,FALSE),0)</f>
        <v>5</v>
      </c>
      <c r="F67" s="62">
        <f>IFERROR(VLOOKUP(B67,'Rd4 Stge2A Points'!$B$3:$E$107,4,FALSE),0)</f>
        <v>2</v>
      </c>
      <c r="G67" s="62">
        <f>IFERROR(VLOOKUP(B67,'Rd4 Stge2B Points'!$B$3:$E$96,4,FALSE),0)</f>
        <v>0</v>
      </c>
      <c r="H67" s="62">
        <f>IFERROR(VLOOKUP(B67,'Rd4 Stge3 Points'!$B$3:$E$83,4,FALSE),0)</f>
        <v>5</v>
      </c>
      <c r="I67" s="63">
        <f>SUM(E67:H67)</f>
        <v>12</v>
      </c>
    </row>
    <row r="68" spans="1:9">
      <c r="A68" s="60"/>
      <c r="B68" s="10">
        <v>168</v>
      </c>
      <c r="C68" s="61" t="str">
        <f>VLOOKUP(B68,Riders!$A$2:$F$199,6,FALSE)</f>
        <v>Cameron, LAYTON</v>
      </c>
      <c r="D68" s="61" t="str">
        <f>VLOOKUP(B68,Riders!$A$2:$F$199,3,FALSE)</f>
        <v>Brisbane Camperland</v>
      </c>
      <c r="E68" s="62">
        <f>IFERROR(VLOOKUP(B68,'Rd4 Stge1 Points'!$B$3:$E$100,4,FALSE),0)</f>
        <v>5</v>
      </c>
      <c r="F68" s="62">
        <f>IFERROR(VLOOKUP(B68,'Rd4 Stge2A Points'!$B$3:$E$107,4,FALSE),0)</f>
        <v>2</v>
      </c>
      <c r="G68" s="62">
        <f>IFERROR(VLOOKUP(B68,'Rd4 Stge2B Points'!$B$3:$E$96,4,FALSE),0)</f>
        <v>0</v>
      </c>
      <c r="H68" s="62">
        <f>IFERROR(VLOOKUP(B68,'Rd4 Stge3 Points'!$B$3:$E$83,4,FALSE),0)</f>
        <v>5</v>
      </c>
      <c r="I68" s="63">
        <f>SUM(E68:H68)</f>
        <v>12</v>
      </c>
    </row>
    <row r="69" spans="1:9">
      <c r="A69" s="60"/>
      <c r="B69" s="10">
        <v>171</v>
      </c>
      <c r="C69" s="61" t="str">
        <f>VLOOKUP(B69,Riders!$A$2:$F$199,6,FALSE)</f>
        <v>Matthew, MURRAY</v>
      </c>
      <c r="D69" s="61" t="str">
        <f>VLOOKUP(B69,Riders!$A$2:$F$199,3,FALSE)</f>
        <v>Champion System</v>
      </c>
      <c r="E69" s="62">
        <f>IFERROR(VLOOKUP(B69,'Rd4 Stge1 Points'!$B$3:$E$100,4,FALSE),0)</f>
        <v>5</v>
      </c>
      <c r="F69" s="62">
        <f>IFERROR(VLOOKUP(B69,'Rd4 Stge2A Points'!$B$3:$E$107,4,FALSE),0)</f>
        <v>2</v>
      </c>
      <c r="G69" s="62">
        <f>IFERROR(VLOOKUP(B69,'Rd4 Stge2B Points'!$B$3:$E$96,4,FALSE),0)</f>
        <v>0</v>
      </c>
      <c r="H69" s="62">
        <f>IFERROR(VLOOKUP(B69,'Rd4 Stge3 Points'!$B$3:$E$83,4,FALSE),0)</f>
        <v>5</v>
      </c>
      <c r="I69" s="63">
        <f>SUM(E69:H69)</f>
        <v>12</v>
      </c>
    </row>
    <row r="70" spans="1:9">
      <c r="A70" s="60"/>
      <c r="B70" s="79">
        <v>175</v>
      </c>
      <c r="C70" s="61" t="str">
        <f>VLOOKUP(B70,Riders!$A$2:$F$199,6,FALSE)</f>
        <v>Adam, GLEGG</v>
      </c>
      <c r="D70" s="61" t="str">
        <f>VLOOKUP(B70,Riders!$A$2:$F$199,3,FALSE)</f>
        <v>Champion System</v>
      </c>
      <c r="E70" s="62">
        <f>IFERROR(VLOOKUP(B70,'Rd4 Stge1 Points'!$B$3:$E$100,4,FALSE),0)</f>
        <v>5</v>
      </c>
      <c r="F70" s="62">
        <f>IFERROR(VLOOKUP(B70,'Rd4 Stge2A Points'!$B$3:$E$107,4,FALSE),0)</f>
        <v>0</v>
      </c>
      <c r="G70" s="62">
        <f>IFERROR(VLOOKUP(B70,'Rd4 Stge2B Points'!$B$3:$E$96,4,FALSE),0)</f>
        <v>2</v>
      </c>
      <c r="H70" s="62">
        <f>IFERROR(VLOOKUP(B70,'Rd4 Stge3 Points'!$B$3:$E$83,4,FALSE),0)</f>
        <v>5</v>
      </c>
      <c r="I70" s="63">
        <f>SUM(E70:H70)</f>
        <v>12</v>
      </c>
    </row>
    <row r="71" spans="1:9">
      <c r="A71" s="60"/>
      <c r="B71" s="79">
        <v>13</v>
      </c>
      <c r="C71" s="61" t="str">
        <f>VLOOKUP(B71,Riders!$A$2:$F$199,6,FALSE)</f>
        <v>Brendon, WOODESON</v>
      </c>
      <c r="D71" s="61" t="str">
        <f>VLOOKUP(B71,Riders!$A$2:$F$199,3,FALSE)</f>
        <v>Mipela Geo Solutions Altitude Race Team</v>
      </c>
      <c r="E71" s="62">
        <f>IFERROR(VLOOKUP(B71,'Rd4 Stge1 Points'!$B$3:$E$100,4,FALSE),0)</f>
        <v>5</v>
      </c>
      <c r="F71" s="62">
        <f>IFERROR(VLOOKUP(B71,'Rd4 Stge2A Points'!$B$3:$E$107,4,FALSE),0)</f>
        <v>2</v>
      </c>
      <c r="G71" s="62">
        <f>IFERROR(VLOOKUP(B71,'Rd4 Stge2B Points'!$B$3:$E$96,4,FALSE),0)</f>
        <v>0</v>
      </c>
      <c r="H71" s="62">
        <f>IFERROR(VLOOKUP(B71,'Rd4 Stge3 Points'!$B$3:$E$83,4,FALSE),0)</f>
        <v>5</v>
      </c>
      <c r="I71" s="63">
        <f>SUM(E71:H71)</f>
        <v>12</v>
      </c>
    </row>
    <row r="72" spans="1:9">
      <c r="A72" s="60"/>
      <c r="B72" s="79">
        <v>27</v>
      </c>
      <c r="C72" s="61" t="str">
        <f>VLOOKUP(B72,Riders!$A$2:$F$199,6,FALSE)</f>
        <v>Jarrod, SAMPSON</v>
      </c>
      <c r="D72" s="61" t="str">
        <f>VLOOKUP(B72,Riders!$A$2:$F$199,3,FALSE)</f>
        <v>Living Here Cycling Team Powered by Sedgman and Hitachi</v>
      </c>
      <c r="E72" s="62">
        <f>IFERROR(VLOOKUP(B72,'Rd4 Stge1 Points'!$B$3:$E$100,4,FALSE),0)</f>
        <v>5</v>
      </c>
      <c r="F72" s="62">
        <f>IFERROR(VLOOKUP(B72,'Rd4 Stge2A Points'!$B$3:$E$107,4,FALSE),0)</f>
        <v>0</v>
      </c>
      <c r="G72" s="62">
        <f>IFERROR(VLOOKUP(B72,'Rd4 Stge2B Points'!$B$3:$E$96,4,FALSE),0)</f>
        <v>1</v>
      </c>
      <c r="H72" s="62">
        <f>IFERROR(VLOOKUP(B72,'Rd4 Stge3 Points'!$B$3:$E$83,4,FALSE),0)</f>
        <v>5</v>
      </c>
      <c r="I72" s="63">
        <f>SUM(E72:H72)</f>
        <v>11</v>
      </c>
    </row>
    <row r="73" spans="1:9">
      <c r="A73" s="60"/>
      <c r="B73" s="79">
        <v>54</v>
      </c>
      <c r="C73" s="61" t="str">
        <f>VLOOKUP(B73,Riders!$A$2:$F$199,6,FALSE)</f>
        <v>Michael, CURLEY</v>
      </c>
      <c r="D73" s="61" t="str">
        <f>VLOOKUP(B73,Riders!$A$2:$F$199,3,FALSE)</f>
        <v>Colliers Racing</v>
      </c>
      <c r="E73" s="62">
        <f>IFERROR(VLOOKUP(B73,'Rd4 Stge1 Points'!$B$3:$E$100,4,FALSE),0)</f>
        <v>5</v>
      </c>
      <c r="F73" s="62">
        <f>IFERROR(VLOOKUP(B73,'Rd4 Stge2A Points'!$B$3:$E$107,4,FALSE),0)</f>
        <v>0</v>
      </c>
      <c r="G73" s="62">
        <f>IFERROR(VLOOKUP(B73,'Rd4 Stge2B Points'!$B$3:$E$96,4,FALSE),0)</f>
        <v>1</v>
      </c>
      <c r="H73" s="62">
        <f>IFERROR(VLOOKUP(B73,'Rd4 Stge3 Points'!$B$3:$E$83,4,FALSE),0)</f>
        <v>5</v>
      </c>
      <c r="I73" s="63">
        <f>SUM(E73:H73)</f>
        <v>11</v>
      </c>
    </row>
    <row r="74" spans="1:9">
      <c r="A74" s="60"/>
      <c r="B74" s="79">
        <v>60</v>
      </c>
      <c r="C74" s="61" t="str">
        <f>VLOOKUP(B74,Riders!$A$2:$F$199,6,FALSE)</f>
        <v>Pedr, HARVEY</v>
      </c>
      <c r="D74" s="61" t="str">
        <f>VLOOKUP(B74,Riders!$A$2:$F$199,3,FALSE)</f>
        <v>Colliers Racing</v>
      </c>
      <c r="E74" s="62">
        <f>IFERROR(VLOOKUP(B74,'Rd4 Stge1 Points'!$B$3:$E$100,4,FALSE),0)</f>
        <v>5</v>
      </c>
      <c r="F74" s="62">
        <f>IFERROR(VLOOKUP(B74,'Rd4 Stge2A Points'!$B$3:$E$107,4,FALSE),0)</f>
        <v>0</v>
      </c>
      <c r="G74" s="62">
        <f>IFERROR(VLOOKUP(B74,'Rd4 Stge2B Points'!$B$3:$E$96,4,FALSE),0)</f>
        <v>1</v>
      </c>
      <c r="H74" s="62">
        <f>IFERROR(VLOOKUP(B74,'Rd4 Stge3 Points'!$B$3:$E$83,4,FALSE),0)</f>
        <v>5</v>
      </c>
      <c r="I74" s="63">
        <f>SUM(E74:H74)</f>
        <v>11</v>
      </c>
    </row>
    <row r="75" spans="1:9">
      <c r="A75" s="60"/>
      <c r="B75" s="79">
        <v>65</v>
      </c>
      <c r="C75" s="61" t="str">
        <f>VLOOKUP(B75,Riders!$A$2:$F$199,6,FALSE)</f>
        <v>Adam, WHITE</v>
      </c>
      <c r="D75" s="61" t="str">
        <f>VLOOKUP(B75,Riders!$A$2:$F$199,3,FALSE)</f>
        <v>Cobra9 Intebuild Racing</v>
      </c>
      <c r="E75" s="62">
        <f>IFERROR(VLOOKUP(B75,'Rd4 Stge1 Points'!$B$3:$E$100,4,FALSE),0)</f>
        <v>5</v>
      </c>
      <c r="F75" s="62">
        <f>IFERROR(VLOOKUP(B75,'Rd4 Stge2A Points'!$B$3:$E$107,4,FALSE),0)</f>
        <v>0</v>
      </c>
      <c r="G75" s="62">
        <f>IFERROR(VLOOKUP(B75,'Rd4 Stge2B Points'!$B$3:$E$96,4,FALSE),0)</f>
        <v>1</v>
      </c>
      <c r="H75" s="62">
        <f>IFERROR(VLOOKUP(B75,'Rd4 Stge3 Points'!$B$3:$E$83,4,FALSE),0)</f>
        <v>5</v>
      </c>
      <c r="I75" s="63">
        <f>SUM(E75:H75)</f>
        <v>11</v>
      </c>
    </row>
    <row r="76" spans="1:9">
      <c r="A76" s="60"/>
      <c r="B76" s="79">
        <v>89</v>
      </c>
      <c r="C76" s="61" t="str">
        <f>VLOOKUP(B76,Riders!$A$2:$F$199,6,FALSE)</f>
        <v>Brett, O'DOHERTY</v>
      </c>
      <c r="D76" s="61" t="str">
        <f>VLOOKUP(B76,Riders!$A$2:$F$199,3,FALSE)</f>
        <v>Moreton Bay Cycling Club</v>
      </c>
      <c r="E76" s="62">
        <f>IFERROR(VLOOKUP(B76,'Rd4 Stge1 Points'!$B$3:$E$100,4,FALSE),0)</f>
        <v>5</v>
      </c>
      <c r="F76" s="62">
        <f>IFERROR(VLOOKUP(B76,'Rd4 Stge2A Points'!$B$3:$E$107,4,FALSE),0)</f>
        <v>0</v>
      </c>
      <c r="G76" s="62">
        <f>IFERROR(VLOOKUP(B76,'Rd4 Stge2B Points'!$B$3:$E$96,4,FALSE),0)</f>
        <v>1</v>
      </c>
      <c r="H76" s="62">
        <f>IFERROR(VLOOKUP(B76,'Rd4 Stge3 Points'!$B$3:$E$83,4,FALSE),0)</f>
        <v>5</v>
      </c>
      <c r="I76" s="63">
        <f>SUM(E76:H76)</f>
        <v>11</v>
      </c>
    </row>
    <row r="77" spans="1:9">
      <c r="A77" s="60"/>
      <c r="B77" s="79">
        <v>122</v>
      </c>
      <c r="C77" s="61" t="str">
        <f>VLOOKUP(B77,Riders!$A$2:$F$199,6,FALSE)</f>
        <v>Ryan, MACNICOL</v>
      </c>
      <c r="D77" s="61" t="str">
        <f>VLOOKUP(B77,Riders!$A$2:$F$199,3,FALSE)</f>
        <v>Podium Life p/b Espresso Garage</v>
      </c>
      <c r="E77" s="62">
        <f>IFERROR(VLOOKUP(B77,'Rd4 Stge1 Points'!$B$3:$E$100,4,FALSE),0)</f>
        <v>5</v>
      </c>
      <c r="F77" s="62">
        <f>IFERROR(VLOOKUP(B77,'Rd4 Stge2A Points'!$B$3:$E$107,4,FALSE),0)</f>
        <v>0</v>
      </c>
      <c r="G77" s="62">
        <f>IFERROR(VLOOKUP(B77,'Rd4 Stge2B Points'!$B$3:$E$96,4,FALSE),0)</f>
        <v>1</v>
      </c>
      <c r="H77" s="62">
        <f>IFERROR(VLOOKUP(B77,'Rd4 Stge3 Points'!$B$3:$E$83,4,FALSE),0)</f>
        <v>5</v>
      </c>
      <c r="I77" s="63">
        <f>SUM(E77:H77)</f>
        <v>11</v>
      </c>
    </row>
    <row r="78" spans="1:9">
      <c r="A78" s="60"/>
      <c r="B78" s="10">
        <v>130</v>
      </c>
      <c r="C78" s="61" t="str">
        <f>VLOOKUP(B78,Riders!$A$2:$F$199,6,FALSE)</f>
        <v>Shannon, SAXBY</v>
      </c>
      <c r="D78" s="61" t="str">
        <f>VLOOKUP(B78,Riders!$A$2:$F$199,3,FALSE)</f>
        <v>Podium Life p/b Espresso Garage</v>
      </c>
      <c r="E78" s="62">
        <f>IFERROR(VLOOKUP(B78,'Rd4 Stge1 Points'!$B$3:$E$100,4,FALSE),0)</f>
        <v>5</v>
      </c>
      <c r="F78" s="62">
        <f>IFERROR(VLOOKUP(B78,'Rd4 Stge2A Points'!$B$3:$E$107,4,FALSE),0)</f>
        <v>0</v>
      </c>
      <c r="G78" s="62">
        <f>IFERROR(VLOOKUP(B78,'Rd4 Stge2B Points'!$B$3:$E$96,4,FALSE),0)</f>
        <v>1</v>
      </c>
      <c r="H78" s="62">
        <f>IFERROR(VLOOKUP(B78,'Rd4 Stge3 Points'!$B$3:$E$83,4,FALSE),0)</f>
        <v>5</v>
      </c>
      <c r="I78" s="63">
        <f>SUM(E78:H78)</f>
        <v>11</v>
      </c>
    </row>
    <row r="79" spans="1:9">
      <c r="A79" s="60"/>
      <c r="B79" s="10">
        <v>134</v>
      </c>
      <c r="C79" s="61" t="str">
        <f>VLOOKUP(B79,Riders!$A$2:$F$199,6,FALSE)</f>
        <v>Alan, JONES</v>
      </c>
      <c r="D79" s="61" t="str">
        <f>VLOOKUP(B79,Riders!$A$2:$F$199,3,FALSE)</f>
        <v>Hamilton Wheelers Elite Team</v>
      </c>
      <c r="E79" s="62">
        <f>IFERROR(VLOOKUP(B79,'Rd4 Stge1 Points'!$B$3:$E$100,4,FALSE),0)</f>
        <v>5</v>
      </c>
      <c r="F79" s="62">
        <f>IFERROR(VLOOKUP(B79,'Rd4 Stge2A Points'!$B$3:$E$107,4,FALSE),0)</f>
        <v>0</v>
      </c>
      <c r="G79" s="62">
        <f>IFERROR(VLOOKUP(B79,'Rd4 Stge2B Points'!$B$3:$E$96,4,FALSE),0)</f>
        <v>1</v>
      </c>
      <c r="H79" s="62">
        <f>IFERROR(VLOOKUP(B79,'Rd4 Stge3 Points'!$B$3:$E$83,4,FALSE),0)</f>
        <v>5</v>
      </c>
      <c r="I79" s="63">
        <f>SUM(E79:H79)</f>
        <v>11</v>
      </c>
    </row>
    <row r="80" spans="1:9">
      <c r="A80" s="60"/>
      <c r="B80" s="79">
        <v>78</v>
      </c>
      <c r="C80" s="61" t="str">
        <f>VLOOKUP(B80,Riders!$A$2:$F$199,6,FALSE)</f>
        <v>Luke, VAN MAANENBERG</v>
      </c>
      <c r="D80" s="61" t="str">
        <f>VLOOKUP(B80,Riders!$A$2:$F$199,3,FALSE)</f>
        <v>Campos Cycling Team</v>
      </c>
      <c r="E80" s="62">
        <f>IFERROR(VLOOKUP(B80,'Rd4 Stge1 Points'!$B$3:$E$100,4,FALSE),0)</f>
        <v>5</v>
      </c>
      <c r="F80" s="62">
        <f>IFERROR(VLOOKUP(B80,'Rd4 Stge2A Points'!$B$3:$E$107,4,FALSE),0)</f>
        <v>2</v>
      </c>
      <c r="G80" s="62">
        <f>IFERROR(VLOOKUP(B80,'Rd4 Stge2B Points'!$B$3:$E$96,4,FALSE),0)</f>
        <v>0</v>
      </c>
      <c r="H80" s="62">
        <f>IFERROR(VLOOKUP(B80,'Rd4 Stge3 Points'!$B$3:$E$83,4,FALSE),0)</f>
        <v>0</v>
      </c>
      <c r="I80" s="63">
        <f>SUM(E80:H80)</f>
        <v>7</v>
      </c>
    </row>
    <row r="81" spans="1:9">
      <c r="A81" s="60"/>
      <c r="B81" s="79">
        <v>126</v>
      </c>
      <c r="C81" s="61" t="str">
        <f>VLOOKUP(B81,Riders!$A$2:$F$199,6,FALSE)</f>
        <v>Henry, LEEF</v>
      </c>
      <c r="D81" s="61" t="str">
        <f>VLOOKUP(B81,Riders!$A$2:$F$199,3,FALSE)</f>
        <v>Podium Life p/b Espresso Garage</v>
      </c>
      <c r="E81" s="62">
        <f>IFERROR(VLOOKUP(B81,'Rd4 Stge1 Points'!$B$3:$E$100,4,FALSE),0)</f>
        <v>5</v>
      </c>
      <c r="F81" s="62">
        <f>IFERROR(VLOOKUP(B81,'Rd4 Stge2A Points'!$B$3:$E$107,4,FALSE),0)</f>
        <v>2</v>
      </c>
      <c r="G81" s="62">
        <f>IFERROR(VLOOKUP(B81,'Rd4 Stge2B Points'!$B$3:$E$96,4,FALSE),0)</f>
        <v>0</v>
      </c>
      <c r="H81" s="62">
        <f>IFERROR(VLOOKUP(B81,'Rd4 Stge3 Points'!$B$3:$E$83,4,FALSE),0)</f>
        <v>0</v>
      </c>
      <c r="I81" s="63">
        <f>SUM(E81:H81)</f>
        <v>7</v>
      </c>
    </row>
    <row r="82" spans="1:9">
      <c r="A82" s="60"/>
      <c r="B82" s="10">
        <v>150</v>
      </c>
      <c r="C82" s="61" t="str">
        <f>VLOOKUP(B82,Riders!$A$2:$F$199,6,FALSE)</f>
        <v>Shaun, DOYLE</v>
      </c>
      <c r="D82" s="61" t="str">
        <f>VLOOKUP(B82,Riders!$A$2:$F$199,3,FALSE)</f>
        <v>Intervelo p/b Fitzroy Island</v>
      </c>
      <c r="E82" s="62">
        <f>IFERROR(VLOOKUP(B82,'Rd4 Stge1 Points'!$B$3:$E$100,4,FALSE),0)</f>
        <v>5</v>
      </c>
      <c r="F82" s="62">
        <f>IFERROR(VLOOKUP(B82,'Rd4 Stge2A Points'!$B$3:$E$107,4,FALSE),0)</f>
        <v>0</v>
      </c>
      <c r="G82" s="62">
        <f>IFERROR(VLOOKUP(B82,'Rd4 Stge2B Points'!$B$3:$E$96,4,FALSE),0)</f>
        <v>1</v>
      </c>
      <c r="H82" s="62">
        <f>IFERROR(VLOOKUP(B82,'Rd4 Stge3 Points'!$B$3:$E$83,4,FALSE),0)</f>
        <v>0</v>
      </c>
      <c r="I82" s="63">
        <f>SUM(E82:H82)</f>
        <v>6</v>
      </c>
    </row>
    <row r="83" spans="1:9">
      <c r="A83" s="60"/>
      <c r="B83" s="10">
        <v>172</v>
      </c>
      <c r="C83" s="61" t="str">
        <f>VLOOKUP(B83,Riders!$A$2:$F$199,6,FALSE)</f>
        <v>George, SOUTHGATE</v>
      </c>
      <c r="D83" s="61" t="str">
        <f>VLOOKUP(B83,Riders!$A$2:$F$199,3,FALSE)</f>
        <v>Champion System</v>
      </c>
      <c r="E83" s="62">
        <f>IFERROR(VLOOKUP(B83,'Rd4 Stge1 Points'!$B$3:$E$100,4,FALSE),0)</f>
        <v>5</v>
      </c>
      <c r="F83" s="62">
        <f>IFERROR(VLOOKUP(B83,'Rd4 Stge2A Points'!$B$3:$E$107,4,FALSE),0)</f>
        <v>0</v>
      </c>
      <c r="G83" s="62">
        <f>IFERROR(VLOOKUP(B83,'Rd4 Stge2B Points'!$B$3:$E$96,4,FALSE),0)</f>
        <v>1</v>
      </c>
      <c r="H83" s="62">
        <f>IFERROR(VLOOKUP(B83,'Rd4 Stge3 Points'!$B$3:$E$83,4,FALSE),0)</f>
        <v>0</v>
      </c>
      <c r="I83" s="63">
        <f>SUM(E83:H83)</f>
        <v>6</v>
      </c>
    </row>
    <row r="84" spans="1:9">
      <c r="A84" s="60"/>
      <c r="B84" s="79">
        <v>35</v>
      </c>
      <c r="C84" s="61" t="str">
        <f>VLOOKUP(B84,Riders!$A$2:$F$199,6,FALSE)</f>
        <v>David, EDGE</v>
      </c>
      <c r="D84" s="61" t="str">
        <f>VLOOKUP(B84,Riders!$A$2:$F$199,3,FALSE)</f>
        <v>Giant Rockhampton</v>
      </c>
      <c r="E84" s="62">
        <f>IFERROR(VLOOKUP(B84,'Rd4 Stge1 Points'!$B$3:$E$100,4,FALSE),0)</f>
        <v>5</v>
      </c>
      <c r="F84" s="62">
        <f>IFERROR(VLOOKUP(B84,'Rd4 Stge2A Points'!$B$3:$E$107,4,FALSE),0)</f>
        <v>0</v>
      </c>
      <c r="G84" s="62">
        <f>IFERROR(VLOOKUP(B84,'Rd4 Stge2B Points'!$B$3:$E$96,4,FALSE),0)</f>
        <v>0</v>
      </c>
      <c r="H84" s="62">
        <f>IFERROR(VLOOKUP(B84,'Rd4 Stge3 Points'!$B$3:$E$83,4,FALSE),0)</f>
        <v>0</v>
      </c>
      <c r="I84" s="63">
        <f>SUM(E84:H84)</f>
        <v>5</v>
      </c>
    </row>
    <row r="85" spans="1:9">
      <c r="A85" s="60"/>
      <c r="B85" s="79">
        <v>38</v>
      </c>
      <c r="C85" s="61" t="str">
        <f>VLOOKUP(B85,Riders!$A$2:$F$199,6,FALSE)</f>
        <v>Scott, HENSHAW</v>
      </c>
      <c r="D85" s="61" t="str">
        <f>VLOOKUP(B85,Riders!$A$2:$F$199,3,FALSE)</f>
        <v>Giant Rockhampton</v>
      </c>
      <c r="E85" s="62">
        <f>IFERROR(VLOOKUP(B85,'Rd4 Stge1 Points'!$B$3:$E$100,4,FALSE),0)</f>
        <v>5</v>
      </c>
      <c r="F85" s="62">
        <f>IFERROR(VLOOKUP(B85,'Rd4 Stge2A Points'!$B$3:$E$107,4,FALSE),0)</f>
        <v>0</v>
      </c>
      <c r="G85" s="62">
        <f>IFERROR(VLOOKUP(B85,'Rd4 Stge2B Points'!$B$3:$E$96,4,FALSE),0)</f>
        <v>0</v>
      </c>
      <c r="H85" s="62">
        <f>IFERROR(VLOOKUP(B85,'Rd4 Stge3 Points'!$B$3:$E$83,4,FALSE),0)</f>
        <v>0</v>
      </c>
      <c r="I85" s="63">
        <f>SUM(E85:H85)</f>
        <v>5</v>
      </c>
    </row>
    <row r="86" spans="1:9">
      <c r="A86" s="60"/>
      <c r="B86" s="79">
        <v>83</v>
      </c>
      <c r="C86" s="61" t="str">
        <f>VLOOKUP(B86,Riders!$A$2:$F$199,6,FALSE)</f>
        <v>Simon, MEYER</v>
      </c>
      <c r="D86" s="61" t="str">
        <f>VLOOKUP(B86,Riders!$A$2:$F$199,3,FALSE)</f>
        <v>Moreton Bay Cycling Club</v>
      </c>
      <c r="E86" s="62">
        <f>IFERROR(VLOOKUP(B86,'Rd4 Stge1 Points'!$B$3:$E$100,4,FALSE),0)</f>
        <v>5</v>
      </c>
      <c r="F86" s="62">
        <f>IFERROR(VLOOKUP(B86,'Rd4 Stge2A Points'!$B$3:$E$107,4,FALSE),0)</f>
        <v>0</v>
      </c>
      <c r="G86" s="62">
        <f>IFERROR(VLOOKUP(B86,'Rd4 Stge2B Points'!$B$3:$E$96,4,FALSE),0)</f>
        <v>0</v>
      </c>
      <c r="H86" s="62">
        <f>IFERROR(VLOOKUP(B86,'Rd4 Stge3 Points'!$B$3:$E$83,4,FALSE),0)</f>
        <v>0</v>
      </c>
      <c r="I86" s="63">
        <f>SUM(E86:H86)</f>
        <v>5</v>
      </c>
    </row>
    <row r="87" spans="1:9">
      <c r="A87" s="60"/>
      <c r="B87" s="10">
        <v>92</v>
      </c>
      <c r="C87" s="61" t="str">
        <f>VLOOKUP(B87,Riders!$A$2:$F$199,6,FALSE)</f>
        <v>Gary, HOWELL</v>
      </c>
      <c r="D87" s="61" t="str">
        <f>VLOOKUP(B87,Riders!$A$2:$F$199,3,FALSE)</f>
        <v>QSM Racing</v>
      </c>
      <c r="E87" s="62">
        <f>IFERROR(VLOOKUP(B87,'Rd4 Stge1 Points'!$B$3:$E$100,4,FALSE),0)</f>
        <v>5</v>
      </c>
      <c r="F87" s="62">
        <f>IFERROR(VLOOKUP(B87,'Rd4 Stge2A Points'!$B$3:$E$107,4,FALSE),0)</f>
        <v>0</v>
      </c>
      <c r="G87" s="62">
        <f>IFERROR(VLOOKUP(B87,'Rd4 Stge2B Points'!$B$3:$E$96,4,FALSE),0)</f>
        <v>0</v>
      </c>
      <c r="H87" s="62">
        <f>IFERROR(VLOOKUP(B87,'Rd4 Stge3 Points'!$B$3:$E$83,4,FALSE),0)</f>
        <v>0</v>
      </c>
      <c r="I87" s="63">
        <f>SUM(E87:H87)</f>
        <v>5</v>
      </c>
    </row>
    <row r="88" spans="1:9">
      <c r="A88" s="60"/>
      <c r="B88" s="79">
        <v>93</v>
      </c>
      <c r="C88" s="61" t="str">
        <f>VLOOKUP(B88,Riders!$A$2:$F$199,6,FALSE)</f>
        <v>Attila, KISS</v>
      </c>
      <c r="D88" s="61" t="str">
        <f>VLOOKUP(B88,Riders!$A$2:$F$199,3,FALSE)</f>
        <v>QSM Racing</v>
      </c>
      <c r="E88" s="62">
        <f>IFERROR(VLOOKUP(B88,'Rd4 Stge1 Points'!$B$3:$E$100,4,FALSE),0)</f>
        <v>5</v>
      </c>
      <c r="F88" s="62">
        <f>IFERROR(VLOOKUP(B88,'Rd4 Stge2A Points'!$B$3:$E$107,4,FALSE),0)</f>
        <v>0</v>
      </c>
      <c r="G88" s="62">
        <f>IFERROR(VLOOKUP(B88,'Rd4 Stge2B Points'!$B$3:$E$96,4,FALSE),0)</f>
        <v>0</v>
      </c>
      <c r="H88" s="62">
        <f>IFERROR(VLOOKUP(B88,'Rd4 Stge3 Points'!$B$3:$E$83,4,FALSE),0)</f>
        <v>0</v>
      </c>
      <c r="I88" s="63">
        <f>SUM(E88:H88)</f>
        <v>5</v>
      </c>
    </row>
    <row r="89" spans="1:9">
      <c r="A89" s="60"/>
      <c r="B89" s="10">
        <v>100</v>
      </c>
      <c r="C89" s="61" t="str">
        <f>VLOOKUP(B89,Riders!$A$2:$F$199,6,FALSE)</f>
        <v>Paul, WOODWARD</v>
      </c>
      <c r="D89" s="61" t="str">
        <f>VLOOKUP(B89,Riders!$A$2:$F$199,3,FALSE)</f>
        <v>QSM Racing</v>
      </c>
      <c r="E89" s="62">
        <f>IFERROR(VLOOKUP(B89,'Rd4 Stge1 Points'!$B$3:$E$100,4,FALSE),0)</f>
        <v>5</v>
      </c>
      <c r="F89" s="62">
        <f>IFERROR(VLOOKUP(B89,'Rd4 Stge2A Points'!$B$3:$E$107,4,FALSE),0)</f>
        <v>0</v>
      </c>
      <c r="G89" s="62">
        <f>IFERROR(VLOOKUP(B89,'Rd4 Stge2B Points'!$B$3:$E$96,4,FALSE),0)</f>
        <v>0</v>
      </c>
      <c r="H89" s="62">
        <f>IFERROR(VLOOKUP(B89,'Rd4 Stge3 Points'!$B$3:$E$83,4,FALSE),0)</f>
        <v>0</v>
      </c>
      <c r="I89" s="63">
        <f>SUM(E89:H89)</f>
        <v>5</v>
      </c>
    </row>
    <row r="90" spans="1:9">
      <c r="A90" s="60"/>
      <c r="B90" s="10">
        <v>141</v>
      </c>
      <c r="C90" s="61" t="str">
        <f>VLOOKUP(B90,Riders!$A$2:$F$199,6,FALSE)</f>
        <v>Zac, COLLINS</v>
      </c>
      <c r="D90" s="61" t="str">
        <f>VLOOKUP(B90,Riders!$A$2:$F$199,3,FALSE)</f>
        <v>Intervelo p/b Fitzroy Island</v>
      </c>
      <c r="E90" s="62">
        <f>IFERROR(VLOOKUP(B90,'Rd4 Stge1 Points'!$B$3:$E$100,4,FALSE),0)</f>
        <v>5</v>
      </c>
      <c r="F90" s="62">
        <f>IFERROR(VLOOKUP(B90,'Rd4 Stge2A Points'!$B$3:$E$107,4,FALSE),0)</f>
        <v>0</v>
      </c>
      <c r="G90" s="62">
        <f>IFERROR(VLOOKUP(B90,'Rd4 Stge2B Points'!$B$3:$E$96,4,FALSE),0)</f>
        <v>0</v>
      </c>
      <c r="H90" s="62">
        <f>IFERROR(VLOOKUP(B90,'Rd4 Stge3 Points'!$B$3:$E$83,4,FALSE),0)</f>
        <v>0</v>
      </c>
      <c r="I90" s="63">
        <f>SUM(E90:H90)</f>
        <v>5</v>
      </c>
    </row>
    <row r="91" spans="1:9">
      <c r="A91" s="60"/>
      <c r="B91" s="10">
        <v>173</v>
      </c>
      <c r="C91" s="61" t="str">
        <f>VLOOKUP(B91,Riders!$A$2:$F$199,6,FALSE)</f>
        <v>Mark, PIERCE</v>
      </c>
      <c r="D91" s="61" t="str">
        <f>VLOOKUP(B91,Riders!$A$2:$F$199,3,FALSE)</f>
        <v>Champion System</v>
      </c>
      <c r="E91" s="62">
        <f>IFERROR(VLOOKUP(B91,'Rd4 Stge1 Points'!$B$3:$E$100,4,FALSE),0)</f>
        <v>5</v>
      </c>
      <c r="F91" s="62">
        <f>IFERROR(VLOOKUP(B91,'Rd4 Stge2A Points'!$B$3:$E$107,4,FALSE),0)</f>
        <v>0</v>
      </c>
      <c r="G91" s="62">
        <f>IFERROR(VLOOKUP(B91,'Rd4 Stge2B Points'!$B$3:$E$96,4,FALSE),0)</f>
        <v>0</v>
      </c>
      <c r="H91" s="62">
        <f>IFERROR(VLOOKUP(B91,'Rd4 Stge3 Points'!$B$3:$E$83,4,FALSE),0)</f>
        <v>0</v>
      </c>
      <c r="I91" s="63">
        <f>SUM(E91:H91)</f>
        <v>5</v>
      </c>
    </row>
    <row r="92" spans="1:9">
      <c r="A92" s="60"/>
      <c r="B92" s="10">
        <v>176</v>
      </c>
      <c r="C92" s="61" t="str">
        <f>VLOOKUP(B92,Riders!$A$2:$F$199,6,FALSE)</f>
        <v>Nicholas, JOSEY</v>
      </c>
      <c r="D92" s="61" t="str">
        <f>VLOOKUP(B92,Riders!$A$2:$F$199,3,FALSE)</f>
        <v>Champion System</v>
      </c>
      <c r="E92" s="62">
        <f>IFERROR(VLOOKUP(B92,'Rd4 Stge1 Points'!$B$3:$E$100,4,FALSE),0)</f>
        <v>5</v>
      </c>
      <c r="F92" s="62">
        <f>IFERROR(VLOOKUP(B92,'Rd4 Stge2A Points'!$B$3:$E$107,4,FALSE),0)</f>
        <v>0</v>
      </c>
      <c r="G92" s="62">
        <f>IFERROR(VLOOKUP(B92,'Rd4 Stge2B Points'!$B$3:$E$96,4,FALSE),0)</f>
        <v>0</v>
      </c>
      <c r="H92" s="62">
        <f>IFERROR(VLOOKUP(B92,'Rd4 Stge3 Points'!$B$3:$E$83,4,FALSE),0)</f>
        <v>0</v>
      </c>
      <c r="I92" s="63">
        <f>SUM(E92:H92)</f>
        <v>5</v>
      </c>
    </row>
    <row r="93" spans="1:9">
      <c r="A93" s="60"/>
      <c r="B93" s="79">
        <v>70</v>
      </c>
      <c r="C93" s="61" t="str">
        <f>VLOOKUP(B93,Riders!$A$2:$F$199,6,FALSE)</f>
        <v>Josh, PRETE</v>
      </c>
      <c r="D93" s="61" t="str">
        <f>VLOOKUP(B93,Riders!$A$2:$F$199,3,FALSE)</f>
        <v>Cobra9 Intebuild Racing</v>
      </c>
      <c r="E93" s="62">
        <f>IFERROR(VLOOKUP(B93,'Rd4 Stge1 Points'!$B$3:$E$100,4,FALSE),0)</f>
        <v>0</v>
      </c>
      <c r="F93" s="62">
        <f>IFERROR(VLOOKUP(B93,'Rd4 Stge2A Points'!$B$3:$E$107,4,FALSE),0)</f>
        <v>0</v>
      </c>
      <c r="G93" s="62">
        <f>IFERROR(VLOOKUP(B93,'Rd4 Stge2B Points'!$B$3:$E$96,4,FALSE),0)</f>
        <v>0</v>
      </c>
      <c r="H93" s="62">
        <f>IFERROR(VLOOKUP(B93,'Rd4 Stge3 Points'!$B$3:$E$83,4,FALSE),0)</f>
        <v>0</v>
      </c>
      <c r="I93" s="63">
        <f>SUM(E93:H93)</f>
        <v>0</v>
      </c>
    </row>
    <row r="94" spans="1:9">
      <c r="A94" s="60"/>
      <c r="B94" s="79">
        <v>294</v>
      </c>
      <c r="C94" s="61" t="str">
        <f>VLOOKUP(B94,Riders!$A$2:$F$199,6,FALSE)</f>
        <v>Tim, LOFTHOUSE</v>
      </c>
      <c r="D94" s="61" t="str">
        <f>VLOOKUP(B94,Riders!$A$2:$F$199,3,FALSE)</f>
        <v>Giant Rockhampton (GUEST RIDER)</v>
      </c>
      <c r="E94" s="62">
        <f>IFERROR(VLOOKUP(B94,'Rd4 Stge1 Points'!$B$3:$E$100,4,FALSE),0)</f>
        <v>0</v>
      </c>
      <c r="F94" s="62">
        <f>IFERROR(VLOOKUP(B94,'Rd4 Stge2A Points'!$B$3:$E$107,4,FALSE),0)</f>
        <v>0</v>
      </c>
      <c r="G94" s="62">
        <f>IFERROR(VLOOKUP(B94,'Rd4 Stge2B Points'!$B$3:$E$96,4,FALSE),0)</f>
        <v>0</v>
      </c>
      <c r="H94" s="62">
        <f>IFERROR(VLOOKUP(B94,'Rd4 Stge3 Points'!$B$3:$E$83,4,FALSE),0)</f>
        <v>0</v>
      </c>
      <c r="I94" s="63">
        <f>SUM(E94:H94)</f>
        <v>0</v>
      </c>
    </row>
    <row r="95" spans="1:9">
      <c r="A95" s="60"/>
      <c r="B95" s="79">
        <v>48</v>
      </c>
      <c r="C95" s="61" t="str">
        <f>VLOOKUP(B95,Riders!$A$2:$F$199,6,FALSE)</f>
        <v>David, BROWN</v>
      </c>
      <c r="D95" s="61" t="str">
        <f>VLOOKUP(B95,Riders!$A$2:$F$199,3,FALSE)</f>
        <v>Erdinger Alkoholfrei - fiets Apparel Cycling Team</v>
      </c>
      <c r="E95" s="62">
        <f>IFERROR(VLOOKUP(B95,'Rd4 Stge1 Points'!$B$3:$E$100,4,FALSE),0)</f>
        <v>0</v>
      </c>
      <c r="F95" s="62">
        <f>IFERROR(VLOOKUP(B95,'Rd4 Stge2A Points'!$B$3:$E$107,4,FALSE),0)</f>
        <v>0</v>
      </c>
      <c r="G95" s="62">
        <f>IFERROR(VLOOKUP(B95,'Rd4 Stge2B Points'!$B$3:$E$96,4,FALSE),0)</f>
        <v>0</v>
      </c>
      <c r="H95" s="62">
        <f>IFERROR(VLOOKUP(B95,'Rd4 Stge3 Points'!$B$3:$E$83,4,FALSE),0)</f>
        <v>0</v>
      </c>
      <c r="I95" s="63">
        <f>SUM(E95:H95)</f>
        <v>0</v>
      </c>
    </row>
    <row r="96" spans="1:9">
      <c r="A96" s="60"/>
      <c r="B96" s="79">
        <v>50</v>
      </c>
      <c r="C96" s="61" t="str">
        <f>VLOOKUP(B96,Riders!$A$2:$F$199,6,FALSE)</f>
        <v>Trent, CARMAN</v>
      </c>
      <c r="D96" s="61" t="str">
        <f>VLOOKUP(B96,Riders!$A$2:$F$199,3,FALSE)</f>
        <v>Erdinger Alkoholfrei - fiets Apparel Cycling Team</v>
      </c>
      <c r="E96" s="62">
        <f>IFERROR(VLOOKUP(B96,'Rd4 Stge1 Points'!$B$3:$E$100,4,FALSE),0)</f>
        <v>0</v>
      </c>
      <c r="F96" s="62">
        <f>IFERROR(VLOOKUP(B96,'Rd4 Stge2A Points'!$B$3:$E$107,4,FALSE),0)</f>
        <v>0</v>
      </c>
      <c r="G96" s="62">
        <f>IFERROR(VLOOKUP(B96,'Rd4 Stge2B Points'!$B$3:$E$96,4,FALSE),0)</f>
        <v>0</v>
      </c>
      <c r="H96" s="62">
        <f>IFERROR(VLOOKUP(B96,'Rd4 Stge3 Points'!$B$3:$E$83,4,FALSE),0)</f>
        <v>0</v>
      </c>
      <c r="I96" s="63">
        <f>SUM(E96:H96)</f>
        <v>0</v>
      </c>
    </row>
    <row r="97" spans="1:9">
      <c r="A97" s="60"/>
      <c r="B97" s="79">
        <v>84</v>
      </c>
      <c r="C97" s="61" t="str">
        <f>VLOOKUP(B97,Riders!$A$2:$F$199,6,FALSE)</f>
        <v>Jamie, GAVIGLIO</v>
      </c>
      <c r="D97" s="61" t="str">
        <f>VLOOKUP(B97,Riders!$A$2:$F$199,3,FALSE)</f>
        <v>Moreton Bay Cycling Club</v>
      </c>
      <c r="E97" s="62">
        <f>IFERROR(VLOOKUP(B97,'Rd4 Stge1 Points'!$B$3:$E$100,4,FALSE),0)</f>
        <v>0</v>
      </c>
      <c r="F97" s="62">
        <f>IFERROR(VLOOKUP(B97,'Rd4 Stge2A Points'!$B$3:$E$107,4,FALSE),0)</f>
        <v>0</v>
      </c>
      <c r="G97" s="62">
        <f>IFERROR(VLOOKUP(B97,'Rd4 Stge2B Points'!$B$3:$E$96,4,FALSE),0)</f>
        <v>0</v>
      </c>
      <c r="H97" s="62">
        <f>IFERROR(VLOOKUP(B97,'Rd4 Stge3 Points'!$B$3:$E$83,4,FALSE),0)</f>
        <v>0</v>
      </c>
      <c r="I97" s="63">
        <f>SUM(E97:H97)</f>
        <v>0</v>
      </c>
    </row>
    <row r="98" spans="1:9">
      <c r="A98" s="60"/>
      <c r="B98" s="79">
        <v>289</v>
      </c>
      <c r="C98" s="61" t="str">
        <f>VLOOKUP(B98,Riders!$A$2:$F$199,6,FALSE)</f>
        <v>Darcy, ROSENLUND</v>
      </c>
      <c r="D98" s="61" t="str">
        <f>VLOOKUP(B98,Riders!$A$2:$F$199,3,FALSE)</f>
        <v>Moreton Bay Cycling Club (GUEST RIDER)</v>
      </c>
      <c r="E98" s="62">
        <f>IFERROR(VLOOKUP(B98,'Rd4 Stge1 Points'!$B$3:$E$100,4,FALSE),0)</f>
        <v>0</v>
      </c>
      <c r="F98" s="62">
        <f>IFERROR(VLOOKUP(B98,'Rd4 Stge2A Points'!$B$3:$E$107,4,FALSE),0)</f>
        <v>0</v>
      </c>
      <c r="G98" s="62">
        <f>IFERROR(VLOOKUP(B98,'Rd4 Stge2B Points'!$B$3:$E$96,4,FALSE),0)</f>
        <v>0</v>
      </c>
      <c r="H98" s="62">
        <f>IFERROR(VLOOKUP(B98,'Rd4 Stge3 Points'!$B$3:$E$83,4,FALSE),0)</f>
        <v>0</v>
      </c>
      <c r="I98" s="63">
        <f>SUM(E98:H98)</f>
        <v>0</v>
      </c>
    </row>
    <row r="99" spans="1:9">
      <c r="A99" s="60"/>
      <c r="B99" s="79">
        <v>292</v>
      </c>
      <c r="C99" s="61" t="str">
        <f>VLOOKUP(B99,Riders!$A$2:$F$199,6,FALSE)</f>
        <v>Peter, DUNLOP</v>
      </c>
      <c r="D99" s="61" t="str">
        <f>VLOOKUP(B99,Riders!$A$2:$F$199,3,FALSE)</f>
        <v>Moreton Bay Cycling Club (GUEST RIDER)</v>
      </c>
      <c r="E99" s="62">
        <f>IFERROR(VLOOKUP(B99,'Rd4 Stge1 Points'!$B$3:$E$100,4,FALSE),0)</f>
        <v>0</v>
      </c>
      <c r="F99" s="62">
        <f>IFERROR(VLOOKUP(B99,'Rd4 Stge2A Points'!$B$3:$E$107,4,FALSE),0)</f>
        <v>0</v>
      </c>
      <c r="G99" s="62">
        <f>IFERROR(VLOOKUP(B99,'Rd4 Stge2B Points'!$B$3:$E$96,4,FALSE),0)</f>
        <v>0</v>
      </c>
      <c r="H99" s="62">
        <f>IFERROR(VLOOKUP(B99,'Rd4 Stge3 Points'!$B$3:$E$83,4,FALSE),0)</f>
        <v>0</v>
      </c>
      <c r="I99" s="63">
        <f>SUM(E99:H99)</f>
        <v>0</v>
      </c>
    </row>
    <row r="100" spans="1:9">
      <c r="A100" s="60"/>
      <c r="B100" s="79">
        <v>295</v>
      </c>
      <c r="C100" s="61" t="str">
        <f>VLOOKUP(B100,Riders!$A$2:$F$199,6,FALSE)</f>
        <v>Daniel, BROWN</v>
      </c>
      <c r="D100" s="61" t="str">
        <f>VLOOKUP(B100,Riders!$A$2:$F$199,3,FALSE)</f>
        <v>Moreton Bay Cycling Club (GUEST RIDER)</v>
      </c>
      <c r="E100" s="62">
        <f>IFERROR(VLOOKUP(B100,'Rd4 Stge1 Points'!$B$3:$E$100,4,FALSE),0)</f>
        <v>0</v>
      </c>
      <c r="F100" s="62">
        <f>IFERROR(VLOOKUP(B100,'Rd4 Stge2A Points'!$B$3:$E$107,4,FALSE),0)</f>
        <v>0</v>
      </c>
      <c r="G100" s="62">
        <f>IFERROR(VLOOKUP(B100,'Rd4 Stge2B Points'!$B$3:$E$96,4,FALSE),0)</f>
        <v>0</v>
      </c>
      <c r="H100" s="62">
        <f>IFERROR(VLOOKUP(B100,'Rd4 Stge3 Points'!$B$3:$E$83,4,FALSE),0)</f>
        <v>0</v>
      </c>
      <c r="I100" s="63">
        <f>SUM(E100:H100)</f>
        <v>0</v>
      </c>
    </row>
    <row r="101" spans="1:9">
      <c r="A101" s="60"/>
      <c r="B101" s="79">
        <v>132</v>
      </c>
      <c r="C101" s="61" t="str">
        <f>VLOOKUP(B101,Riders!$A$2:$F$199,6,FALSE)</f>
        <v>Michael, BETTANY</v>
      </c>
      <c r="D101" s="61" t="str">
        <f>VLOOKUP(B101,Riders!$A$2:$F$199,3,FALSE)</f>
        <v>Hamilton Wheelers Elite Team</v>
      </c>
      <c r="E101" s="62">
        <f>IFERROR(VLOOKUP(B101,'Rd4 Stge1 Points'!$B$3:$E$100,4,FALSE),0)</f>
        <v>0</v>
      </c>
      <c r="F101" s="62">
        <f>IFERROR(VLOOKUP(B101,'Rd4 Stge2A Points'!$B$3:$E$107,4,FALSE),0)</f>
        <v>0</v>
      </c>
      <c r="G101" s="62">
        <f>IFERROR(VLOOKUP(B101,'Rd4 Stge2B Points'!$B$3:$E$96,4,FALSE),0)</f>
        <v>0</v>
      </c>
      <c r="H101" s="62">
        <f>IFERROR(VLOOKUP(B101,'Rd4 Stge3 Points'!$B$3:$E$83,4,FALSE),0)</f>
        <v>0</v>
      </c>
      <c r="I101" s="63">
        <f>SUM(E101:H101)</f>
        <v>0</v>
      </c>
    </row>
    <row r="102" spans="1:9">
      <c r="A102" s="60"/>
      <c r="B102" s="10">
        <v>297</v>
      </c>
      <c r="C102" s="61" t="str">
        <f>VLOOKUP(B102,Riders!$A$2:$F$199,6,FALSE)</f>
        <v>Isaac, QUADE</v>
      </c>
      <c r="D102" s="61" t="str">
        <f>VLOOKUP(B102,Riders!$A$2:$F$199,3,FALSE)</f>
        <v>McDonalds Downunder (GUEST RIDER)</v>
      </c>
      <c r="E102" s="62">
        <f>IFERROR(VLOOKUP(B102,'Rd4 Stge1 Points'!$B$3:$E$100,4,FALSE),0)</f>
        <v>0</v>
      </c>
      <c r="F102" s="62">
        <f>IFERROR(VLOOKUP(B102,'Rd4 Stge2A Points'!$B$3:$E$107,4,FALSE),0)</f>
        <v>0</v>
      </c>
      <c r="G102" s="62">
        <f>IFERROR(VLOOKUP(B102,'Rd4 Stge2B Points'!$B$3:$E$96,4,FALSE),0)</f>
        <v>0</v>
      </c>
      <c r="H102" s="62">
        <f>IFERROR(VLOOKUP(B102,'Rd4 Stge3 Points'!$B$3:$E$83,4,FALSE),0)</f>
        <v>0</v>
      </c>
      <c r="I102" s="63">
        <f>SUM(E102:H102)</f>
        <v>0</v>
      </c>
    </row>
    <row r="103" spans="1:9">
      <c r="A103" s="60"/>
      <c r="B103" s="10">
        <v>296</v>
      </c>
      <c r="C103" s="61" t="str">
        <f>VLOOKUP(B103,Riders!$A$2:$F$199,6,FALSE)</f>
        <v>Nicholas, LEONARD</v>
      </c>
      <c r="D103" s="61" t="str">
        <f>VLOOKUP(B103,Riders!$A$2:$F$199,3,FALSE)</f>
        <v>Brisbane Camperland (GUEST RIDER)</v>
      </c>
      <c r="E103" s="62">
        <f>IFERROR(VLOOKUP(B103,'Rd4 Stge1 Points'!$B$3:$E$100,4,FALSE),0)</f>
        <v>0</v>
      </c>
      <c r="F103" s="62">
        <f>IFERROR(VLOOKUP(B103,'Rd4 Stge2A Points'!$B$3:$E$107,4,FALSE),0)</f>
        <v>0</v>
      </c>
      <c r="G103" s="62">
        <f>IFERROR(VLOOKUP(B103,'Rd4 Stge2B Points'!$B$3:$E$96,4,FALSE),0)</f>
        <v>0</v>
      </c>
      <c r="H103" s="62">
        <f>IFERROR(VLOOKUP(B103,'Rd4 Stge3 Points'!$B$3:$E$83,4,FALSE),0)</f>
        <v>0</v>
      </c>
      <c r="I103" s="63">
        <f>SUM(E103:H103)</f>
        <v>0</v>
      </c>
    </row>
  </sheetData>
  <sortState ref="B3:I103">
    <sortCondition descending="1" ref="I3:I103"/>
  </sortState>
  <mergeCells count="1">
    <mergeCell ref="A1:I1"/>
  </mergeCells>
  <pageMargins left="0.25" right="0.25" top="0.75" bottom="0.75" header="0.3" footer="0.3"/>
  <pageSetup paperSize="9" scale="76" fitToHeight="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tabSelected="1" view="pageBreakPreview" zoomScaleNormal="100" zoomScaleSheetLayoutView="100" workbookViewId="0">
      <selection activeCell="A32" sqref="A32"/>
    </sheetView>
  </sheetViews>
  <sheetFormatPr defaultRowHeight="15"/>
  <cols>
    <col min="1" max="1" width="5.7109375" bestFit="1" customWidth="1"/>
    <col min="2" max="2" width="4.140625" style="10" bestFit="1" customWidth="1"/>
    <col min="3" max="3" width="23.7109375" style="11" customWidth="1"/>
    <col min="4" max="4" width="59.85546875" bestFit="1" customWidth="1"/>
    <col min="5" max="5" width="9.28515625" style="52" bestFit="1" customWidth="1"/>
    <col min="6" max="6" width="5.5703125" bestFit="1" customWidth="1"/>
    <col min="7" max="7" width="6.28515625" style="52" bestFit="1" customWidth="1"/>
    <col min="8" max="8" width="7.5703125" style="52" bestFit="1" customWidth="1"/>
    <col min="9" max="9" width="7.42578125" style="39" bestFit="1" customWidth="1"/>
    <col min="10" max="10" width="6.28515625" style="52" bestFit="1" customWidth="1"/>
    <col min="11" max="11" width="5.42578125" bestFit="1" customWidth="1"/>
  </cols>
  <sheetData>
    <row r="1" spans="1:11" ht="18.75">
      <c r="A1" s="92" t="s">
        <v>451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0" customHeight="1">
      <c r="A2" s="58" t="s">
        <v>312</v>
      </c>
      <c r="B2" s="58" t="s">
        <v>315</v>
      </c>
      <c r="C2" s="58" t="s">
        <v>310</v>
      </c>
      <c r="D2" s="58" t="s">
        <v>2</v>
      </c>
      <c r="E2" s="58" t="s">
        <v>338</v>
      </c>
      <c r="F2" s="71" t="s">
        <v>447</v>
      </c>
      <c r="G2" s="58" t="s">
        <v>448</v>
      </c>
      <c r="H2" s="58" t="s">
        <v>449</v>
      </c>
      <c r="I2" s="58" t="s">
        <v>450</v>
      </c>
      <c r="J2" s="58" t="s">
        <v>457</v>
      </c>
      <c r="K2" s="58" t="s">
        <v>0</v>
      </c>
    </row>
    <row r="3" spans="1:11">
      <c r="A3" s="60">
        <v>1</v>
      </c>
      <c r="B3" s="64">
        <v>158</v>
      </c>
      <c r="C3" s="61" t="str">
        <f>VLOOKUP(B3,Riders!$A$2:$F$195,6,FALSE)</f>
        <v>Troy, HERFOSS</v>
      </c>
      <c r="D3" s="61" t="str">
        <f>VLOOKUP(B3,Riders!$A$2:$F$195,3,FALSE)</f>
        <v>McDonalds Downunder</v>
      </c>
      <c r="E3" s="64" t="str">
        <f>VLOOKUP(B3,Riders!$A$2:$G$195,7,FALSE)</f>
        <v>Elite</v>
      </c>
      <c r="F3" s="62">
        <v>339</v>
      </c>
      <c r="G3" s="62">
        <f>IFERROR(VLOOKUP(B3,'Rd4 Stge1 Points'!$B$3:$E$100,4,FALSE),0)</f>
        <v>23</v>
      </c>
      <c r="H3" s="62">
        <f>IFERROR(VLOOKUP(B3,'Rd4 Stge2A Points'!$B$3:$E$107,4,FALSE),0)</f>
        <v>29</v>
      </c>
      <c r="I3" s="62">
        <f>IFERROR(VLOOKUP(B3,'Rd4 Stge2B Points'!$B$3:$E$96,4,FALSE),0)</f>
        <v>0</v>
      </c>
      <c r="J3" s="62">
        <f>IFERROR(VLOOKUP(B3,'Rd4 Stge3 Points'!$B$3:$E$83,4,FALSE),0)</f>
        <v>100</v>
      </c>
      <c r="K3" s="63">
        <f>SUM(F3:J3)</f>
        <v>491</v>
      </c>
    </row>
    <row r="4" spans="1:11">
      <c r="A4" s="60">
        <v>2</v>
      </c>
      <c r="B4" s="64">
        <v>121</v>
      </c>
      <c r="C4" s="61" t="str">
        <f>VLOOKUP(B4,Riders!$A$2:$F$195,6,FALSE)</f>
        <v>Sean, TRAINOR</v>
      </c>
      <c r="D4" s="61" t="str">
        <f>VLOOKUP(B4,Riders!$A$2:$F$195,3,FALSE)</f>
        <v>Podium Life p/b Espresso Garage</v>
      </c>
      <c r="E4" s="64" t="str">
        <f>VLOOKUP(B4,Riders!$A$2:$G$195,7,FALSE)</f>
        <v>Elite</v>
      </c>
      <c r="F4" s="62">
        <v>241</v>
      </c>
      <c r="G4" s="62">
        <f>IFERROR(VLOOKUP(B4,'Rd4 Stge1 Points'!$B$3:$E$100,4,FALSE),0)</f>
        <v>60</v>
      </c>
      <c r="H4" s="62">
        <f>IFERROR(VLOOKUP(B4,'Rd4 Stge2A Points'!$B$3:$E$107,4,FALSE),0)</f>
        <v>22</v>
      </c>
      <c r="I4" s="62">
        <f>IFERROR(VLOOKUP(B4,'Rd4 Stge2B Points'!$B$3:$E$96,4,FALSE),0)</f>
        <v>0</v>
      </c>
      <c r="J4" s="62">
        <f>IFERROR(VLOOKUP(B4,'Rd4 Stge3 Points'!$B$3:$E$83,4,FALSE),0)</f>
        <v>34</v>
      </c>
      <c r="K4" s="63">
        <f>SUM(F4:J4)</f>
        <v>357</v>
      </c>
    </row>
    <row r="5" spans="1:11">
      <c r="A5" s="60">
        <v>3</v>
      </c>
      <c r="B5" s="64">
        <v>73</v>
      </c>
      <c r="C5" s="61" t="str">
        <f>VLOOKUP(B5,Riders!$A$2:$F$195,6,FALSE)</f>
        <v>Manolo, ZANELLA</v>
      </c>
      <c r="D5" s="61" t="str">
        <f>VLOOKUP(B5,Riders!$A$2:$F$195,3,FALSE)</f>
        <v>Campos Cycling Team</v>
      </c>
      <c r="E5" s="64" t="str">
        <f>VLOOKUP(B5,Riders!$A$2:$G$195,7,FALSE)</f>
        <v>Elite</v>
      </c>
      <c r="F5" s="62">
        <v>256</v>
      </c>
      <c r="G5" s="62">
        <f>IFERROR(VLOOKUP(B5,'Rd4 Stge1 Points'!$B$3:$E$100,4,FALSE),0)</f>
        <v>27</v>
      </c>
      <c r="H5" s="62">
        <f>IFERROR(VLOOKUP(B5,'Rd4 Stge2A Points'!$B$3:$E$107,4,FALSE),0)</f>
        <v>30</v>
      </c>
      <c r="I5" s="62">
        <f>IFERROR(VLOOKUP(B5,'Rd4 Stge2B Points'!$B$3:$E$96,4,FALSE),0)</f>
        <v>0</v>
      </c>
      <c r="J5" s="62">
        <f>IFERROR(VLOOKUP(B5,'Rd4 Stge3 Points'!$B$3:$E$83,4,FALSE),0)</f>
        <v>38</v>
      </c>
      <c r="K5" s="63">
        <f>SUM(F5:J5)</f>
        <v>351</v>
      </c>
    </row>
    <row r="6" spans="1:11">
      <c r="A6" s="60">
        <v>4</v>
      </c>
      <c r="B6" s="40">
        <v>116</v>
      </c>
      <c r="C6" s="61" t="str">
        <f>VLOOKUP(B6,Riders!$A$2:$F$195,6,FALSE)</f>
        <v>Dylan, NEWBERY</v>
      </c>
      <c r="D6" s="61" t="str">
        <f>VLOOKUP(B6,Riders!$A$2:$F$195,3,FALSE)</f>
        <v>Data#3 Cisco p/b Scody</v>
      </c>
      <c r="E6" s="64" t="str">
        <f>VLOOKUP(B6,Riders!$A$2:$G$195,7,FALSE)</f>
        <v>U23</v>
      </c>
      <c r="F6" s="40">
        <v>202</v>
      </c>
      <c r="G6" s="62">
        <f>IFERROR(VLOOKUP(B6,'Rd4 Stge1 Points'!$B$3:$E$100,4,FALSE),0)</f>
        <v>45</v>
      </c>
      <c r="H6" s="62">
        <f>IFERROR(VLOOKUP(B6,'Rd4 Stge2A Points'!$B$3:$E$107,4,FALSE),0)</f>
        <v>14</v>
      </c>
      <c r="I6" s="62">
        <f>IFERROR(VLOOKUP(B6,'Rd4 Stge2B Points'!$B$3:$E$96,4,FALSE),0)</f>
        <v>0</v>
      </c>
      <c r="J6" s="62">
        <f>IFERROR(VLOOKUP(B6,'Rd4 Stge3 Points'!$B$3:$E$83,4,FALSE),0)</f>
        <v>31</v>
      </c>
      <c r="K6" s="63">
        <f>SUM(F6:J6)</f>
        <v>292</v>
      </c>
    </row>
    <row r="7" spans="1:11">
      <c r="A7" s="60">
        <v>5</v>
      </c>
      <c r="B7" s="64">
        <v>101</v>
      </c>
      <c r="C7" s="61" t="str">
        <f>VLOOKUP(B7,Riders!$A$2:$F$195,6,FALSE)</f>
        <v>Correy, EDMED</v>
      </c>
      <c r="D7" s="61" t="str">
        <f>VLOOKUP(B7,Riders!$A$2:$F$195,3,FALSE)</f>
        <v>Balmoral Elite Team sponsored by O'Donnel Legal and EPIC Assist</v>
      </c>
      <c r="E7" s="64" t="str">
        <f>VLOOKUP(B7,Riders!$A$2:$G$195,7,FALSE)</f>
        <v>Master</v>
      </c>
      <c r="F7" s="62">
        <v>172</v>
      </c>
      <c r="G7" s="62">
        <f>IFERROR(VLOOKUP(B7,'Rd4 Stge1 Points'!$B$3:$E$100,4,FALSE),0)</f>
        <v>42</v>
      </c>
      <c r="H7" s="62">
        <f>IFERROR(VLOOKUP(B7,'Rd4 Stge2A Points'!$B$3:$E$107,4,FALSE),0)</f>
        <v>24</v>
      </c>
      <c r="I7" s="62">
        <f>IFERROR(VLOOKUP(B7,'Rd4 Stge2B Points'!$B$3:$E$96,4,FALSE),0)</f>
        <v>0</v>
      </c>
      <c r="J7" s="62">
        <f>IFERROR(VLOOKUP(B7,'Rd4 Stge3 Points'!$B$3:$E$83,4,FALSE),0)</f>
        <v>36</v>
      </c>
      <c r="K7" s="63">
        <f>SUM(F7:J7)</f>
        <v>274</v>
      </c>
    </row>
    <row r="8" spans="1:11">
      <c r="A8" s="60">
        <v>6</v>
      </c>
      <c r="B8" s="64">
        <v>143</v>
      </c>
      <c r="C8" s="61" t="str">
        <f>VLOOKUP(B8,Riders!$A$2:$F$195,6,FALSE)</f>
        <v>Lee, MASTERS</v>
      </c>
      <c r="D8" s="61" t="str">
        <f>VLOOKUP(B8,Riders!$A$2:$F$195,3,FALSE)</f>
        <v>Intervelo p/b Fitzroy Island</v>
      </c>
      <c r="E8" s="64" t="str">
        <f>VLOOKUP(B8,Riders!$A$2:$G$195,7,FALSE)</f>
        <v>Elite</v>
      </c>
      <c r="F8" s="62">
        <v>159</v>
      </c>
      <c r="G8" s="62">
        <f>IFERROR(VLOOKUP(B8,'Rd4 Stge1 Points'!$B$3:$E$100,4,FALSE),0)</f>
        <v>26</v>
      </c>
      <c r="H8" s="62">
        <f>IFERROR(VLOOKUP(B8,'Rd4 Stge2A Points'!$B$3:$E$107,4,FALSE),0)</f>
        <v>23</v>
      </c>
      <c r="I8" s="62">
        <f>IFERROR(VLOOKUP(B8,'Rd4 Stge2B Points'!$B$3:$E$96,4,FALSE),0)</f>
        <v>0</v>
      </c>
      <c r="J8" s="62">
        <f>IFERROR(VLOOKUP(B8,'Rd4 Stge3 Points'!$B$3:$E$83,4,FALSE),0)</f>
        <v>29</v>
      </c>
      <c r="K8" s="63">
        <f>SUM(F8:J8)</f>
        <v>237</v>
      </c>
    </row>
    <row r="9" spans="1:11">
      <c r="A9" s="60">
        <v>7</v>
      </c>
      <c r="B9" s="64">
        <v>69</v>
      </c>
      <c r="C9" s="61" t="str">
        <f>VLOOKUP(B9,Riders!$A$2:$F$195,6,FALSE)</f>
        <v>Mitch, NEUMANN</v>
      </c>
      <c r="D9" s="61" t="str">
        <f>VLOOKUP(B9,Riders!$A$2:$F$195,3,FALSE)</f>
        <v>Cobra9 Intebuild Racing</v>
      </c>
      <c r="E9" s="64" t="str">
        <f>VLOOKUP(B9,Riders!$A$2:$G$195,7,FALSE)</f>
        <v>Elite</v>
      </c>
      <c r="F9" s="62">
        <v>78</v>
      </c>
      <c r="G9" s="62">
        <f>IFERROR(VLOOKUP(B9,'Rd4 Stge1 Points'!$B$3:$E$100,4,FALSE),0)</f>
        <v>100</v>
      </c>
      <c r="H9" s="62">
        <f>IFERROR(VLOOKUP(B9,'Rd4 Stge2A Points'!$B$3:$E$107,4,FALSE),0)</f>
        <v>0</v>
      </c>
      <c r="I9" s="62">
        <f>IFERROR(VLOOKUP(B9,'Rd4 Stge2B Points'!$B$3:$E$96,4,FALSE),0)</f>
        <v>5</v>
      </c>
      <c r="J9" s="62">
        <f>IFERROR(VLOOKUP(B9,'Rd4 Stge3 Points'!$B$3:$E$83,4,FALSE),0)</f>
        <v>50</v>
      </c>
      <c r="K9" s="63">
        <f>SUM(F9:J9)</f>
        <v>233</v>
      </c>
    </row>
    <row r="10" spans="1:11">
      <c r="A10" s="60">
        <v>8</v>
      </c>
      <c r="B10" s="64">
        <v>43</v>
      </c>
      <c r="C10" s="61" t="str">
        <f>VLOOKUP(B10,Riders!$A$2:$F$195,6,FALSE)</f>
        <v>Jonathon, NOBLE</v>
      </c>
      <c r="D10" s="61" t="str">
        <f>VLOOKUP(B10,Riders!$A$2:$F$195,3,FALSE)</f>
        <v>Erdinger Alkoholfrei - fiets Apparel Cycling Team</v>
      </c>
      <c r="E10" s="64" t="str">
        <f>VLOOKUP(B10,Riders!$A$2:$G$195,7,FALSE)</f>
        <v>U23</v>
      </c>
      <c r="F10" s="62">
        <v>84</v>
      </c>
      <c r="G10" s="62">
        <f>IFERROR(VLOOKUP(B10,'Rd4 Stge1 Points'!$B$3:$E$100,4,FALSE),0)</f>
        <v>50</v>
      </c>
      <c r="H10" s="62">
        <f>IFERROR(VLOOKUP(B10,'Rd4 Stge2A Points'!$B$3:$E$107,4,FALSE),0)</f>
        <v>36</v>
      </c>
      <c r="I10" s="62">
        <f>IFERROR(VLOOKUP(B10,'Rd4 Stge2B Points'!$B$3:$E$96,4,FALSE),0)</f>
        <v>0</v>
      </c>
      <c r="J10" s="62">
        <f>IFERROR(VLOOKUP(B10,'Rd4 Stge3 Points'!$B$3:$E$83,4,FALSE),0)</f>
        <v>25</v>
      </c>
      <c r="K10" s="63">
        <f>SUM(F10:J10)</f>
        <v>195</v>
      </c>
    </row>
    <row r="11" spans="1:11">
      <c r="A11" s="60">
        <v>8</v>
      </c>
      <c r="B11" s="64">
        <v>31</v>
      </c>
      <c r="C11" s="61" t="str">
        <f>VLOOKUP(B11,Riders!$A$2:$F$195,6,FALSE)</f>
        <v>Jesse, KERRISON</v>
      </c>
      <c r="D11" s="61" t="str">
        <f>VLOOKUP(B11,Riders!$A$2:$F$195,3,FALSE)</f>
        <v>Giant Rockhampton</v>
      </c>
      <c r="E11" s="64" t="str">
        <f>VLOOKUP(B11,Riders!$A$2:$G$195,7,FALSE)</f>
        <v>U23</v>
      </c>
      <c r="F11" s="62">
        <v>100</v>
      </c>
      <c r="G11" s="62">
        <f>IFERROR(VLOOKUP(B11,'Rd4 Stge1 Points'!$B$3:$E$100,4,FALSE),0)</f>
        <v>21</v>
      </c>
      <c r="H11" s="62">
        <f>IFERROR(VLOOKUP(B11,'Rd4 Stge2A Points'!$B$3:$E$107,4,FALSE),0)</f>
        <v>32</v>
      </c>
      <c r="I11" s="62">
        <f>IFERROR(VLOOKUP(B11,'Rd4 Stge2B Points'!$B$3:$E$96,4,FALSE),0)</f>
        <v>0</v>
      </c>
      <c r="J11" s="62">
        <f>IFERROR(VLOOKUP(B11,'Rd4 Stge3 Points'!$B$3:$E$83,4,FALSE),0)</f>
        <v>42</v>
      </c>
      <c r="K11" s="63">
        <f>SUM(F11:J11)</f>
        <v>195</v>
      </c>
    </row>
    <row r="12" spans="1:11">
      <c r="A12" s="60">
        <v>10</v>
      </c>
      <c r="B12" s="40">
        <v>127</v>
      </c>
      <c r="C12" s="61" t="str">
        <f>VLOOKUP(B12,Riders!$A$2:$F$195,6,FALSE)</f>
        <v>Aidan, KAMPERS</v>
      </c>
      <c r="D12" s="61" t="str">
        <f>VLOOKUP(B12,Riders!$A$2:$F$195,3,FALSE)</f>
        <v>Podium Life p/b Espresso Garage</v>
      </c>
      <c r="E12" s="64" t="str">
        <f>VLOOKUP(B12,Riders!$A$2:$G$195,7,FALSE)</f>
        <v>U23</v>
      </c>
      <c r="F12" s="62">
        <v>72</v>
      </c>
      <c r="G12" s="62">
        <f>IFERROR(VLOOKUP(B12,'Rd4 Stge1 Points'!$B$3:$E$100,4,FALSE),0)</f>
        <v>80</v>
      </c>
      <c r="H12" s="62">
        <f>IFERROR(VLOOKUP(B12,'Rd4 Stge2A Points'!$B$3:$E$107,4,FALSE),0)</f>
        <v>18</v>
      </c>
      <c r="I12" s="62">
        <f>IFERROR(VLOOKUP(B12,'Rd4 Stge2B Points'!$B$3:$E$96,4,FALSE),0)</f>
        <v>0</v>
      </c>
      <c r="J12" s="62">
        <f>IFERROR(VLOOKUP(B12,'Rd4 Stge3 Points'!$B$3:$E$83,4,FALSE),0)</f>
        <v>24</v>
      </c>
      <c r="K12" s="63">
        <f>SUM(F12:J12)</f>
        <v>194</v>
      </c>
    </row>
    <row r="13" spans="1:11">
      <c r="A13" s="60">
        <v>11</v>
      </c>
      <c r="B13" s="64">
        <v>46</v>
      </c>
      <c r="C13" s="61" t="str">
        <f>VLOOKUP(B13,Riders!$A$2:$F$195,6,FALSE)</f>
        <v>Ben, CARMAN</v>
      </c>
      <c r="D13" s="61" t="str">
        <f>VLOOKUP(B13,Riders!$A$2:$F$195,3,FALSE)</f>
        <v>Erdinger Alkoholfrei - fiets Apparel Cycling Team</v>
      </c>
      <c r="E13" s="64" t="str">
        <f>VLOOKUP(B13,Riders!$A$2:$G$195,7,FALSE)</f>
        <v>U23</v>
      </c>
      <c r="F13" s="62">
        <v>76</v>
      </c>
      <c r="G13" s="62">
        <f>IFERROR(VLOOKUP(B13,'Rd4 Stge1 Points'!$B$3:$E$100,4,FALSE),0)</f>
        <v>39</v>
      </c>
      <c r="H13" s="62">
        <f>IFERROR(VLOOKUP(B13,'Rd4 Stge2A Points'!$B$3:$E$107,4,FALSE),0)</f>
        <v>31</v>
      </c>
      <c r="I13" s="62">
        <f>IFERROR(VLOOKUP(B13,'Rd4 Stge2B Points'!$B$3:$E$96,4,FALSE),0)</f>
        <v>0</v>
      </c>
      <c r="J13" s="62">
        <f>IFERROR(VLOOKUP(B13,'Rd4 Stge3 Points'!$B$3:$E$83,4,FALSE),0)</f>
        <v>39</v>
      </c>
      <c r="K13" s="63">
        <f>SUM(F13:J13)</f>
        <v>185</v>
      </c>
    </row>
    <row r="14" spans="1:11">
      <c r="A14" s="60">
        <v>12</v>
      </c>
      <c r="B14" s="64">
        <v>144</v>
      </c>
      <c r="C14" s="61" t="str">
        <f>VLOOKUP(B14,Riders!$A$2:$F$195,6,FALSE)</f>
        <v>Craig, CORE</v>
      </c>
      <c r="D14" s="61" t="str">
        <f>VLOOKUP(B14,Riders!$A$2:$F$195,3,FALSE)</f>
        <v>Intervelo p/b Fitzroy Island</v>
      </c>
      <c r="E14" s="64" t="str">
        <f>VLOOKUP(B14,Riders!$A$2:$G$195,7,FALSE)</f>
        <v>Elite</v>
      </c>
      <c r="F14" s="62">
        <v>96</v>
      </c>
      <c r="G14" s="62">
        <f>IFERROR(VLOOKUP(B14,'Rd4 Stge1 Points'!$B$3:$E$100,4,FALSE),0)</f>
        <v>30</v>
      </c>
      <c r="H14" s="62">
        <f>IFERROR(VLOOKUP(B14,'Rd4 Stge2A Points'!$B$3:$E$107,4,FALSE),0)</f>
        <v>33</v>
      </c>
      <c r="I14" s="62">
        <f>IFERROR(VLOOKUP(B14,'Rd4 Stge2B Points'!$B$3:$E$96,4,FALSE),0)</f>
        <v>0</v>
      </c>
      <c r="J14" s="62">
        <f>IFERROR(VLOOKUP(B14,'Rd4 Stge3 Points'!$B$3:$E$83,4,FALSE),0)</f>
        <v>5</v>
      </c>
      <c r="K14" s="63">
        <f>SUM(F14:J14)</f>
        <v>164</v>
      </c>
    </row>
    <row r="15" spans="1:11">
      <c r="A15" s="60">
        <v>13</v>
      </c>
      <c r="B15" s="64">
        <v>74</v>
      </c>
      <c r="C15" s="61" t="str">
        <f>VLOOKUP(B15,Riders!$A$2:$F$195,6,FALSE)</f>
        <v>Chris, MYATT</v>
      </c>
      <c r="D15" s="61" t="str">
        <f>VLOOKUP(B15,Riders!$A$2:$F$195,3,FALSE)</f>
        <v>Campos Cycling Team</v>
      </c>
      <c r="E15" s="64" t="str">
        <f>VLOOKUP(B15,Riders!$A$2:$G$195,7,FALSE)</f>
        <v>Elite</v>
      </c>
      <c r="F15" s="62">
        <v>120</v>
      </c>
      <c r="G15" s="62">
        <f>IFERROR(VLOOKUP(B15,'Rd4 Stge1 Points'!$B$3:$E$100,4,FALSE),0)</f>
        <v>5</v>
      </c>
      <c r="H15" s="62">
        <f>IFERROR(VLOOKUP(B15,'Rd4 Stge2A Points'!$B$3:$E$107,4,FALSE),0)</f>
        <v>19</v>
      </c>
      <c r="I15" s="62">
        <f>IFERROR(VLOOKUP(B15,'Rd4 Stge2B Points'!$B$3:$E$96,4,FALSE),0)</f>
        <v>0</v>
      </c>
      <c r="J15" s="62">
        <f>IFERROR(VLOOKUP(B15,'Rd4 Stge3 Points'!$B$3:$E$83,4,FALSE),0)</f>
        <v>18</v>
      </c>
      <c r="K15" s="63">
        <f>SUM(F15:J15)</f>
        <v>162</v>
      </c>
    </row>
    <row r="16" spans="1:11" ht="17.25" customHeight="1">
      <c r="A16" s="60">
        <v>14</v>
      </c>
      <c r="B16" s="40">
        <v>115</v>
      </c>
      <c r="C16" s="61" t="str">
        <f>VLOOKUP(B16,Riders!$A$2:$F$195,6,FALSE)</f>
        <v>Samuel, VOLKERS</v>
      </c>
      <c r="D16" s="61" t="str">
        <f>VLOOKUP(B16,Riders!$A$2:$F$195,3,FALSE)</f>
        <v>Data#3 Cisco p/b Scody</v>
      </c>
      <c r="E16" s="64" t="str">
        <f>VLOOKUP(B16,Riders!$A$2:$G$195,7,FALSE)</f>
        <v>Elite</v>
      </c>
      <c r="F16" s="40">
        <v>161</v>
      </c>
      <c r="G16" s="62">
        <f>IFERROR(VLOOKUP(B16,'Rd4 Stge1 Points'!$B$3:$E$100,4,FALSE),0)</f>
        <v>0</v>
      </c>
      <c r="H16" s="62">
        <f>IFERROR(VLOOKUP(B16,'Rd4 Stge2A Points'!$B$3:$E$107,4,FALSE),0)</f>
        <v>0</v>
      </c>
      <c r="I16" s="62">
        <f>IFERROR(VLOOKUP(B16,'Rd4 Stge2B Points'!$B$3:$E$96,4,FALSE),0)</f>
        <v>0</v>
      </c>
      <c r="J16" s="62">
        <f>IFERROR(VLOOKUP(B16,'Rd4 Stge3 Points'!$B$3:$E$83,4,FALSE),0)</f>
        <v>0</v>
      </c>
      <c r="K16" s="63">
        <f>SUM(F16:J16)</f>
        <v>161</v>
      </c>
    </row>
    <row r="17" spans="1:11">
      <c r="A17" s="60">
        <v>15</v>
      </c>
      <c r="B17" s="64">
        <v>44</v>
      </c>
      <c r="C17" s="61" t="str">
        <f>VLOOKUP(B17,Riders!$A$2:$F$195,6,FALSE)</f>
        <v>David, MCADAM</v>
      </c>
      <c r="D17" s="61" t="str">
        <f>VLOOKUP(B17,Riders!$A$2:$F$195,3,FALSE)</f>
        <v>Erdinger Alkoholfrei - fiets Apparel Cycling Team</v>
      </c>
      <c r="E17" s="64" t="str">
        <f>VLOOKUP(B17,Riders!$A$2:$G$195,7,FALSE)</f>
        <v>Master</v>
      </c>
      <c r="F17" s="62">
        <v>129</v>
      </c>
      <c r="G17" s="62">
        <f>IFERROR(VLOOKUP(B17,'Rd4 Stge1 Points'!$B$3:$E$100,4,FALSE),0)</f>
        <v>5</v>
      </c>
      <c r="H17" s="62">
        <f>IFERROR(VLOOKUP(B17,'Rd4 Stge2A Points'!$B$3:$E$107,4,FALSE),0)</f>
        <v>21</v>
      </c>
      <c r="I17" s="62">
        <f>IFERROR(VLOOKUP(B17,'Rd4 Stge2B Points'!$B$3:$E$96,4,FALSE),0)</f>
        <v>0</v>
      </c>
      <c r="J17" s="62">
        <f>IFERROR(VLOOKUP(B17,'Rd4 Stge3 Points'!$B$3:$E$83,4,FALSE),0)</f>
        <v>5</v>
      </c>
      <c r="K17" s="63">
        <f>SUM(F17:J17)</f>
        <v>160</v>
      </c>
    </row>
    <row r="18" spans="1:11">
      <c r="A18" s="60">
        <v>16</v>
      </c>
      <c r="B18" s="40">
        <v>81</v>
      </c>
      <c r="C18" s="61" t="str">
        <f>VLOOKUP(B18,Riders!$A$2:$F$195,6,FALSE)</f>
        <v>Matt, RYAN</v>
      </c>
      <c r="D18" s="61" t="str">
        <f>VLOOKUP(B18,Riders!$A$2:$F$195,3,FALSE)</f>
        <v>Moreton Bay Cycling Club</v>
      </c>
      <c r="E18" s="64" t="str">
        <f>VLOOKUP(B18,Riders!$A$2:$G$195,7,FALSE)</f>
        <v>Master</v>
      </c>
      <c r="F18" s="62">
        <v>138</v>
      </c>
      <c r="G18" s="62">
        <f>IFERROR(VLOOKUP(B18,'Rd4 Stge1 Points'!$B$3:$E$100,4,FALSE),0)</f>
        <v>0</v>
      </c>
      <c r="H18" s="62">
        <f>IFERROR(VLOOKUP(B18,'Rd4 Stge2A Points'!$B$3:$E$107,4,FALSE),0)</f>
        <v>0</v>
      </c>
      <c r="I18" s="62">
        <f>IFERROR(VLOOKUP(B18,'Rd4 Stge2B Points'!$B$3:$E$96,4,FALSE),0)</f>
        <v>0</v>
      </c>
      <c r="J18" s="62">
        <f>IFERROR(VLOOKUP(B18,'Rd4 Stge3 Points'!$B$3:$E$83,4,FALSE),0)</f>
        <v>0</v>
      </c>
      <c r="K18" s="63">
        <f>SUM(F18:J18)</f>
        <v>138</v>
      </c>
    </row>
    <row r="19" spans="1:11">
      <c r="A19" s="60">
        <v>17</v>
      </c>
      <c r="B19" s="40">
        <v>156</v>
      </c>
      <c r="C19" s="61" t="str">
        <f>VLOOKUP(B19,Riders!$A$2:$F$195,6,FALSE)</f>
        <v>Sam, MOBBERLEY</v>
      </c>
      <c r="D19" s="61" t="str">
        <f>VLOOKUP(B19,Riders!$A$2:$F$195,3,FALSE)</f>
        <v>McDonalds Downunder</v>
      </c>
      <c r="E19" s="64" t="str">
        <f>VLOOKUP(B19,Riders!$A$2:$G$195,7,FALSE)</f>
        <v>U23</v>
      </c>
      <c r="F19" s="40">
        <v>70</v>
      </c>
      <c r="G19" s="62">
        <f>IFERROR(VLOOKUP(B19,'Rd4 Stge1 Points'!$B$3:$E$100,4,FALSE),0)</f>
        <v>33</v>
      </c>
      <c r="H19" s="62">
        <f>IFERROR(VLOOKUP(B19,'Rd4 Stge2A Points'!$B$3:$E$107,4,FALSE),0)</f>
        <v>2</v>
      </c>
      <c r="I19" s="62">
        <f>IFERROR(VLOOKUP(B19,'Rd4 Stge2B Points'!$B$3:$E$96,4,FALSE),0)</f>
        <v>0</v>
      </c>
      <c r="J19" s="62">
        <f>IFERROR(VLOOKUP(B19,'Rd4 Stge3 Points'!$B$3:$E$83,4,FALSE),0)</f>
        <v>32</v>
      </c>
      <c r="K19" s="63">
        <f>SUM(F19:J19)</f>
        <v>137</v>
      </c>
    </row>
    <row r="20" spans="1:11">
      <c r="A20" s="60">
        <v>17</v>
      </c>
      <c r="B20" s="64">
        <v>51</v>
      </c>
      <c r="C20" s="61" t="str">
        <f>VLOOKUP(B20,Riders!$A$2:$F$195,6,FALSE)</f>
        <v>Richard, MACAVOY</v>
      </c>
      <c r="D20" s="61" t="str">
        <f>VLOOKUP(B20,Riders!$A$2:$F$195,3,FALSE)</f>
        <v>Colliers Racing</v>
      </c>
      <c r="E20" s="64" t="str">
        <f>VLOOKUP(B20,Riders!$A$2:$G$195,7,FALSE)</f>
        <v>Master</v>
      </c>
      <c r="F20" s="62">
        <v>97</v>
      </c>
      <c r="G20" s="62">
        <f>IFERROR(VLOOKUP(B20,'Rd4 Stge1 Points'!$B$3:$E$100,4,FALSE),0)</f>
        <v>5</v>
      </c>
      <c r="H20" s="62">
        <f>IFERROR(VLOOKUP(B20,'Rd4 Stge2A Points'!$B$3:$E$107,4,FALSE),0)</f>
        <v>2</v>
      </c>
      <c r="I20" s="62">
        <f>IFERROR(VLOOKUP(B20,'Rd4 Stge2B Points'!$B$3:$E$96,4,FALSE),0)</f>
        <v>0</v>
      </c>
      <c r="J20" s="62">
        <f>IFERROR(VLOOKUP(B20,'Rd4 Stge3 Points'!$B$3:$E$83,4,FALSE),0)</f>
        <v>33</v>
      </c>
      <c r="K20" s="63">
        <f>SUM(F20:J20)</f>
        <v>137</v>
      </c>
    </row>
    <row r="21" spans="1:11">
      <c r="A21" s="60">
        <v>19</v>
      </c>
      <c r="B21" s="40">
        <v>40</v>
      </c>
      <c r="C21" s="61" t="str">
        <f>VLOOKUP(B21,Riders!$A$2:$F$195,6,FALSE)</f>
        <v>Ryan, CAVANAGH</v>
      </c>
      <c r="D21" s="61" t="str">
        <f>VLOOKUP(B21,Riders!$A$2:$F$195,3,FALSE)</f>
        <v>Giant Rockhampton</v>
      </c>
      <c r="E21" s="64" t="str">
        <f>VLOOKUP(B21,Riders!$A$2:$G$195,7,FALSE)</f>
        <v>U23</v>
      </c>
      <c r="F21" s="40">
        <v>134</v>
      </c>
      <c r="G21" s="62">
        <f>IFERROR(VLOOKUP(B21,'Rd4 Stge1 Points'!$B$3:$E$100,4,FALSE),0)</f>
        <v>0</v>
      </c>
      <c r="H21" s="62">
        <f>IFERROR(VLOOKUP(B21,'Rd4 Stge2A Points'!$B$3:$E$107,4,FALSE),0)</f>
        <v>0</v>
      </c>
      <c r="I21" s="62">
        <f>IFERROR(VLOOKUP(B21,'Rd4 Stge2B Points'!$B$3:$E$96,4,FALSE),0)</f>
        <v>0</v>
      </c>
      <c r="J21" s="62">
        <f>IFERROR(VLOOKUP(B21,'Rd4 Stge3 Points'!$B$3:$E$83,4,FALSE),0)</f>
        <v>0</v>
      </c>
      <c r="K21" s="63">
        <f>SUM(F21:J21)</f>
        <v>134</v>
      </c>
    </row>
    <row r="22" spans="1:11">
      <c r="A22" s="60">
        <v>20</v>
      </c>
      <c r="B22" s="64">
        <v>21</v>
      </c>
      <c r="C22" s="61" t="str">
        <f>VLOOKUP(B22,Riders!$A$2:$F$195,6,FALSE)</f>
        <v>Kyle, MARWOOD</v>
      </c>
      <c r="D22" s="61" t="str">
        <f>VLOOKUP(B22,Riders!$A$2:$F$195,3,FALSE)</f>
        <v>Living Here Cycling Team Powered by Sedgman and Hitachi</v>
      </c>
      <c r="E22" s="64" t="str">
        <f>VLOOKUP(B22,Riders!$A$2:$G$195,7,FALSE)</f>
        <v>Elite</v>
      </c>
      <c r="F22" s="62">
        <v>95</v>
      </c>
      <c r="G22" s="62">
        <f>IFERROR(VLOOKUP(B22,'Rd4 Stge1 Points'!$B$3:$E$100,4,FALSE),0)</f>
        <v>5</v>
      </c>
      <c r="H22" s="62">
        <f>IFERROR(VLOOKUP(B22,'Rd4 Stge2A Points'!$B$3:$E$107,4,FALSE),0)</f>
        <v>28</v>
      </c>
      <c r="I22" s="62">
        <f>IFERROR(VLOOKUP(B22,'Rd4 Stge2B Points'!$B$3:$E$96,4,FALSE),0)</f>
        <v>0</v>
      </c>
      <c r="J22" s="62">
        <f>IFERROR(VLOOKUP(B22,'Rd4 Stge3 Points'!$B$3:$E$83,4,FALSE),0)</f>
        <v>5</v>
      </c>
      <c r="K22" s="63">
        <f>SUM(F22:J22)</f>
        <v>133</v>
      </c>
    </row>
    <row r="23" spans="1:11">
      <c r="A23" s="60">
        <v>21</v>
      </c>
      <c r="B23" s="64">
        <v>114</v>
      </c>
      <c r="C23" s="61" t="str">
        <f>VLOOKUP(B23,Riders!$A$2:$F$195,6,FALSE)</f>
        <v>Thomas, HUBBARD</v>
      </c>
      <c r="D23" s="61" t="str">
        <f>VLOOKUP(B23,Riders!$A$2:$F$195,3,FALSE)</f>
        <v>Data#3 Cisco p/b Scody</v>
      </c>
      <c r="E23" s="64" t="str">
        <f>VLOOKUP(B23,Riders!$A$2:$G$195,7,FALSE)</f>
        <v>Elite</v>
      </c>
      <c r="F23" s="62">
        <v>132</v>
      </c>
      <c r="G23" s="62">
        <f>IFERROR(VLOOKUP(B23,'Rd4 Stge1 Points'!$B$3:$E$100,4,FALSE),0)</f>
        <v>0</v>
      </c>
      <c r="H23" s="62">
        <f>IFERROR(VLOOKUP(B23,'Rd4 Stge2A Points'!$B$3:$E$107,4,FALSE),0)</f>
        <v>0</v>
      </c>
      <c r="I23" s="62">
        <f>IFERROR(VLOOKUP(B23,'Rd4 Stge2B Points'!$B$3:$E$96,4,FALSE),0)</f>
        <v>0</v>
      </c>
      <c r="J23" s="62">
        <f>IFERROR(VLOOKUP(B23,'Rd4 Stge3 Points'!$B$3:$E$83,4,FALSE),0)</f>
        <v>0</v>
      </c>
      <c r="K23" s="63">
        <f>SUM(F23:J23)</f>
        <v>132</v>
      </c>
    </row>
    <row r="24" spans="1:11">
      <c r="A24" s="60">
        <v>22</v>
      </c>
      <c r="B24" s="64">
        <v>15</v>
      </c>
      <c r="C24" s="61" t="str">
        <f>VLOOKUP(B24,Riders!$A$2:$F$195,6,FALSE)</f>
        <v>Joshua, BEIKOFF</v>
      </c>
      <c r="D24" s="61" t="str">
        <f>VLOOKUP(B24,Riders!$A$2:$F$195,3,FALSE)</f>
        <v>Mipela Geo Solutions Altitude Race Team</v>
      </c>
      <c r="E24" s="64" t="str">
        <f>VLOOKUP(B24,Riders!$A$2:$G$195,7,FALSE)</f>
        <v>U23</v>
      </c>
      <c r="F24" s="62">
        <v>48</v>
      </c>
      <c r="G24" s="62">
        <f>IFERROR(VLOOKUP(B24,'Rd4 Stge1 Points'!$B$3:$E$100,4,FALSE),0)</f>
        <v>20</v>
      </c>
      <c r="H24" s="62">
        <f>IFERROR(VLOOKUP(B24,'Rd4 Stge2A Points'!$B$3:$E$107,4,FALSE),0)</f>
        <v>27</v>
      </c>
      <c r="I24" s="62">
        <f>IFERROR(VLOOKUP(B24,'Rd4 Stge2B Points'!$B$3:$E$96,4,FALSE),0)</f>
        <v>0</v>
      </c>
      <c r="J24" s="62">
        <f>IFERROR(VLOOKUP(B24,'Rd4 Stge3 Points'!$B$3:$E$83,4,FALSE),0)</f>
        <v>37</v>
      </c>
      <c r="K24" s="63">
        <f>SUM(F24:J24)</f>
        <v>132</v>
      </c>
    </row>
    <row r="25" spans="1:11">
      <c r="A25" s="60">
        <v>23</v>
      </c>
      <c r="B25" s="64">
        <v>32</v>
      </c>
      <c r="C25" s="61" t="str">
        <f>VLOOKUP(B25,Riders!$A$2:$F$195,6,FALSE)</f>
        <v>Alex, WOHLER</v>
      </c>
      <c r="D25" s="61" t="str">
        <f>VLOOKUP(B25,Riders!$A$2:$F$195,3,FALSE)</f>
        <v>Giant Rockhampton</v>
      </c>
      <c r="E25" s="64" t="str">
        <f>VLOOKUP(B25,Riders!$A$2:$G$195,7,FALSE)</f>
        <v>Elite</v>
      </c>
      <c r="F25" s="62">
        <v>20</v>
      </c>
      <c r="G25" s="62">
        <f>IFERROR(VLOOKUP(B25,'Rd4 Stge1 Points'!$B$3:$E$100,4,FALSE),0)</f>
        <v>5</v>
      </c>
      <c r="H25" s="62">
        <f>IFERROR(VLOOKUP(B25,'Rd4 Stge2A Points'!$B$3:$E$107,4,FALSE),0)</f>
        <v>45</v>
      </c>
      <c r="I25" s="62">
        <f>IFERROR(VLOOKUP(B25,'Rd4 Stge2B Points'!$B$3:$E$96,4,FALSE),0)</f>
        <v>0</v>
      </c>
      <c r="J25" s="62">
        <f>IFERROR(VLOOKUP(B25,'Rd4 Stge3 Points'!$B$3:$E$83,4,FALSE),0)</f>
        <v>60</v>
      </c>
      <c r="K25" s="63">
        <f>SUM(F25:J25)</f>
        <v>130</v>
      </c>
    </row>
    <row r="26" spans="1:11">
      <c r="A26" s="60">
        <v>24</v>
      </c>
      <c r="B26" s="40">
        <v>153</v>
      </c>
      <c r="C26" s="61" t="str">
        <f>VLOOKUP(B26,Riders!$A$2:$F$195,6,FALSE)</f>
        <v>Bradley, SODEN</v>
      </c>
      <c r="D26" s="61" t="str">
        <f>VLOOKUP(B26,Riders!$A$2:$F$195,3,FALSE)</f>
        <v>McDonalds Downunder</v>
      </c>
      <c r="E26" s="64" t="str">
        <f>VLOOKUP(B26,Riders!$A$2:$G$195,7,FALSE)</f>
        <v>U23</v>
      </c>
      <c r="F26" s="62">
        <v>129</v>
      </c>
      <c r="G26" s="62">
        <f>IFERROR(VLOOKUP(B26,'Rd4 Stge1 Points'!$B$3:$E$100,4,FALSE),0)</f>
        <v>0</v>
      </c>
      <c r="H26" s="62">
        <f>IFERROR(VLOOKUP(B26,'Rd4 Stge2A Points'!$B$3:$E$107,4,FALSE),0)</f>
        <v>0</v>
      </c>
      <c r="I26" s="62">
        <f>IFERROR(VLOOKUP(B26,'Rd4 Stge2B Points'!$B$3:$E$96,4,FALSE),0)</f>
        <v>0</v>
      </c>
      <c r="J26" s="62">
        <f>IFERROR(VLOOKUP(B26,'Rd4 Stge3 Points'!$B$3:$E$83,4,FALSE),0)</f>
        <v>0</v>
      </c>
      <c r="K26" s="63">
        <f>SUM(F26:J26)</f>
        <v>129</v>
      </c>
    </row>
    <row r="27" spans="1:11">
      <c r="A27" s="60">
        <v>25</v>
      </c>
      <c r="B27" s="64">
        <v>3</v>
      </c>
      <c r="C27" s="61" t="str">
        <f>VLOOKUP(B27,Riders!$A$2:$F$195,6,FALSE)</f>
        <v>Patrick, KENNEDY</v>
      </c>
      <c r="D27" s="61" t="str">
        <f>VLOOKUP(B27,Riders!$A$2:$F$195,3,FALSE)</f>
        <v>Procella Sports p/b Jumbo Interactive</v>
      </c>
      <c r="E27" s="64" t="str">
        <f>VLOOKUP(B27,Riders!$A$2:$G$195,7,FALSE)</f>
        <v>U23</v>
      </c>
      <c r="F27" s="62">
        <v>75</v>
      </c>
      <c r="G27" s="62">
        <f>IFERROR(VLOOKUP(B27,'Rd4 Stge1 Points'!$B$3:$E$100,4,FALSE),0)</f>
        <v>40</v>
      </c>
      <c r="H27" s="62">
        <f>IFERROR(VLOOKUP(B27,'Rd4 Stge2A Points'!$B$3:$E$107,4,FALSE),0)</f>
        <v>2</v>
      </c>
      <c r="I27" s="62">
        <f>IFERROR(VLOOKUP(B27,'Rd4 Stge2B Points'!$B$3:$E$96,4,FALSE),0)</f>
        <v>0</v>
      </c>
      <c r="J27" s="62">
        <f>IFERROR(VLOOKUP(B27,'Rd4 Stge3 Points'!$B$3:$E$83,4,FALSE),0)</f>
        <v>5</v>
      </c>
      <c r="K27" s="63">
        <f>SUM(F27:J27)</f>
        <v>122</v>
      </c>
    </row>
    <row r="28" spans="1:11">
      <c r="A28" s="60">
        <v>26</v>
      </c>
      <c r="B28" s="64">
        <v>157</v>
      </c>
      <c r="C28" s="61" t="str">
        <f>VLOOKUP(B28,Riders!$A$2:$F$195,6,FALSE)</f>
        <v>Aden, DE JAGER</v>
      </c>
      <c r="D28" s="61" t="str">
        <f>VLOOKUP(B28,Riders!$A$2:$F$195,3,FALSE)</f>
        <v>McDonalds Downunder</v>
      </c>
      <c r="E28" s="64" t="str">
        <f>VLOOKUP(B28,Riders!$A$2:$G$195,7,FALSE)</f>
        <v>Elite</v>
      </c>
      <c r="F28" s="62">
        <v>0</v>
      </c>
      <c r="G28" s="62">
        <f>IFERROR(VLOOKUP(B28,'Rd4 Stge1 Points'!$B$3:$E$100,4,FALSE),0)</f>
        <v>29</v>
      </c>
      <c r="H28" s="62">
        <f>IFERROR(VLOOKUP(B28,'Rd4 Stge2A Points'!$B$3:$E$107,4,FALSE),0)</f>
        <v>50</v>
      </c>
      <c r="I28" s="62">
        <f>IFERROR(VLOOKUP(B28,'Rd4 Stge2B Points'!$B$3:$E$96,4,FALSE),0)</f>
        <v>0</v>
      </c>
      <c r="J28" s="62">
        <f>IFERROR(VLOOKUP(B28,'Rd4 Stge3 Points'!$B$3:$E$83,4,FALSE),0)</f>
        <v>40</v>
      </c>
      <c r="K28" s="63">
        <f>SUM(F28:J28)</f>
        <v>119</v>
      </c>
    </row>
    <row r="29" spans="1:11">
      <c r="A29" s="60">
        <v>26</v>
      </c>
      <c r="B29" s="40">
        <v>104</v>
      </c>
      <c r="C29" s="61" t="str">
        <f>VLOOKUP(B29,Riders!$A$2:$F$195,6,FALSE)</f>
        <v>Tom, HODGE</v>
      </c>
      <c r="D29" s="61" t="str">
        <f>VLOOKUP(B29,Riders!$A$2:$F$195,3,FALSE)</f>
        <v>Balmoral Elite Team sponsored by O'Donnel Legal and EPIC Assist</v>
      </c>
      <c r="E29" s="64" t="str">
        <f>VLOOKUP(B29,Riders!$A$2:$G$195,7,FALSE)</f>
        <v>U23</v>
      </c>
      <c r="F29" s="62">
        <v>70</v>
      </c>
      <c r="G29" s="62">
        <f>IFERROR(VLOOKUP(B29,'Rd4 Stge1 Points'!$B$3:$E$100,4,FALSE),0)</f>
        <v>5</v>
      </c>
      <c r="H29" s="62">
        <f>IFERROR(VLOOKUP(B29,'Rd4 Stge2A Points'!$B$3:$E$107,4,FALSE),0)</f>
        <v>16</v>
      </c>
      <c r="I29" s="62">
        <f>IFERROR(VLOOKUP(B29,'Rd4 Stge2B Points'!$B$3:$E$96,4,FALSE),0)</f>
        <v>0</v>
      </c>
      <c r="J29" s="62">
        <f>IFERROR(VLOOKUP(B29,'Rd4 Stge3 Points'!$B$3:$E$83,4,FALSE),0)</f>
        <v>28</v>
      </c>
      <c r="K29" s="63">
        <f>SUM(F29:J29)</f>
        <v>119</v>
      </c>
    </row>
    <row r="30" spans="1:11">
      <c r="A30" s="60">
        <v>28</v>
      </c>
      <c r="B30" s="64">
        <v>79</v>
      </c>
      <c r="C30" s="61" t="str">
        <f>VLOOKUP(B30,Riders!$A$2:$F$195,6,FALSE)</f>
        <v>Brad, FOX</v>
      </c>
      <c r="D30" s="61" t="str">
        <f>VLOOKUP(B30,Riders!$A$2:$F$195,3,FALSE)</f>
        <v>Campos Cycling Team</v>
      </c>
      <c r="E30" s="64" t="str">
        <f>VLOOKUP(B30,Riders!$A$2:$G$195,7,FALSE)</f>
        <v>Elite</v>
      </c>
      <c r="F30" s="62">
        <v>77</v>
      </c>
      <c r="G30" s="62">
        <f>IFERROR(VLOOKUP(B30,'Rd4 Stge1 Points'!$B$3:$E$100,4,FALSE),0)</f>
        <v>19</v>
      </c>
      <c r="H30" s="62">
        <f>IFERROR(VLOOKUP(B30,'Rd4 Stge2A Points'!$B$3:$E$107,4,FALSE),0)</f>
        <v>17</v>
      </c>
      <c r="I30" s="62">
        <f>IFERROR(VLOOKUP(B30,'Rd4 Stge2B Points'!$B$3:$E$96,4,FALSE),0)</f>
        <v>0</v>
      </c>
      <c r="J30" s="62">
        <f>IFERROR(VLOOKUP(B30,'Rd4 Stge3 Points'!$B$3:$E$83,4,FALSE),0)</f>
        <v>5</v>
      </c>
      <c r="K30" s="63">
        <f>SUM(F30:J30)</f>
        <v>118</v>
      </c>
    </row>
    <row r="31" spans="1:11">
      <c r="A31" s="60">
        <v>29</v>
      </c>
      <c r="B31" s="64">
        <v>56</v>
      </c>
      <c r="C31" s="61" t="str">
        <f>VLOOKUP(B31,Riders!$A$2:$F$195,6,FALSE)</f>
        <v>Pete, COLLINS</v>
      </c>
      <c r="D31" s="61" t="str">
        <f>VLOOKUP(B31,Riders!$A$2:$F$195,3,FALSE)</f>
        <v>Colliers Racing</v>
      </c>
      <c r="E31" s="64" t="str">
        <f>VLOOKUP(B31,Riders!$A$2:$G$195,7,FALSE)</f>
        <v>Master</v>
      </c>
      <c r="F31" s="62">
        <v>87</v>
      </c>
      <c r="G31" s="62">
        <f>IFERROR(VLOOKUP(B31,'Rd4 Stge1 Points'!$B$3:$E$100,4,FALSE),0)</f>
        <v>5</v>
      </c>
      <c r="H31" s="62">
        <f>IFERROR(VLOOKUP(B31,'Rd4 Stge2A Points'!$B$3:$E$107,4,FALSE),0)</f>
        <v>20</v>
      </c>
      <c r="I31" s="62">
        <f>IFERROR(VLOOKUP(B31,'Rd4 Stge2B Points'!$B$3:$E$96,4,FALSE),0)</f>
        <v>0</v>
      </c>
      <c r="J31" s="62">
        <f>IFERROR(VLOOKUP(B31,'Rd4 Stge3 Points'!$B$3:$E$83,4,FALSE),0)</f>
        <v>5</v>
      </c>
      <c r="K31" s="63">
        <f>SUM(F31:J31)</f>
        <v>117</v>
      </c>
    </row>
    <row r="32" spans="1:11">
      <c r="A32" s="60">
        <v>30</v>
      </c>
      <c r="B32" s="64">
        <v>111</v>
      </c>
      <c r="C32" s="61" t="str">
        <f>VLOOKUP(B32,Riders!$A$2:$F$195,6,FALSE)</f>
        <v>David, MELVILLE</v>
      </c>
      <c r="D32" s="61" t="str">
        <f>VLOOKUP(B32,Riders!$A$2:$F$195,3,FALSE)</f>
        <v>Data#3 Cisco p/b Scody</v>
      </c>
      <c r="E32" s="64" t="str">
        <f>VLOOKUP(B32,Riders!$A$2:$G$195,7,FALSE)</f>
        <v>Elite</v>
      </c>
      <c r="F32" s="62">
        <v>43</v>
      </c>
      <c r="G32" s="62">
        <f>IFERROR(VLOOKUP(B32,'Rd4 Stge1 Points'!$B$3:$E$100,4,FALSE),0)</f>
        <v>31</v>
      </c>
      <c r="H32" s="62">
        <f>IFERROR(VLOOKUP(B32,'Rd4 Stge2A Points'!$B$3:$E$107,4,FALSE),0)</f>
        <v>34</v>
      </c>
      <c r="I32" s="62">
        <f>IFERROR(VLOOKUP(B32,'Rd4 Stge2B Points'!$B$3:$E$96,4,FALSE),0)</f>
        <v>0</v>
      </c>
      <c r="J32" s="62">
        <f>IFERROR(VLOOKUP(B32,'Rd4 Stge3 Points'!$B$3:$E$83,4,FALSE),0)</f>
        <v>5</v>
      </c>
      <c r="K32" s="63">
        <f>SUM(F32:J32)</f>
        <v>113</v>
      </c>
    </row>
    <row r="33" spans="1:11">
      <c r="A33" s="60">
        <v>31</v>
      </c>
      <c r="B33" s="64">
        <v>105</v>
      </c>
      <c r="C33" s="61" t="str">
        <f>VLOOKUP(B33,Riders!$A$2:$F$195,6,FALSE)</f>
        <v>Alex, QUIRK</v>
      </c>
      <c r="D33" s="61" t="str">
        <f>VLOOKUP(B33,Riders!$A$2:$F$195,3,FALSE)</f>
        <v>Balmoral Elite Team sponsored by O'Donnel Legal and EPIC Assist</v>
      </c>
      <c r="E33" s="64" t="str">
        <f>VLOOKUP(B33,Riders!$A$2:$G$195,7,FALSE)</f>
        <v>Elite</v>
      </c>
      <c r="F33" s="62">
        <v>62</v>
      </c>
      <c r="G33" s="62">
        <f>IFERROR(VLOOKUP(B33,'Rd4 Stge1 Points'!$B$3:$E$100,4,FALSE),0)</f>
        <v>28</v>
      </c>
      <c r="H33" s="62">
        <f>IFERROR(VLOOKUP(B33,'Rd4 Stge2A Points'!$B$3:$E$107,4,FALSE),0)</f>
        <v>12</v>
      </c>
      <c r="I33" s="62">
        <f>IFERROR(VLOOKUP(B33,'Rd4 Stge2B Points'!$B$3:$E$96,4,FALSE),0)</f>
        <v>0</v>
      </c>
      <c r="J33" s="62">
        <f>IFERROR(VLOOKUP(B33,'Rd4 Stge3 Points'!$B$3:$E$83,4,FALSE),0)</f>
        <v>5</v>
      </c>
      <c r="K33" s="63">
        <f>SUM(F33:J33)</f>
        <v>107</v>
      </c>
    </row>
    <row r="34" spans="1:11">
      <c r="A34" s="60">
        <v>31</v>
      </c>
      <c r="B34" s="64">
        <v>164</v>
      </c>
      <c r="C34" s="61" t="str">
        <f>VLOOKUP(B34,Riders!$A$2:$F$195,6,FALSE)</f>
        <v>Ryan, MACANALLY</v>
      </c>
      <c r="D34" s="61" t="str">
        <f>VLOOKUP(B34,Riders!$A$2:$F$195,3,FALSE)</f>
        <v>Brisbane Camperland</v>
      </c>
      <c r="E34" s="64" t="str">
        <f>VLOOKUP(B34,Riders!$A$2:$G$195,7,FALSE)</f>
        <v>Elite</v>
      </c>
      <c r="F34" s="62">
        <v>107</v>
      </c>
      <c r="G34" s="62">
        <f>IFERROR(VLOOKUP(B34,'Rd4 Stge1 Points'!$B$3:$E$100,4,FALSE),0)</f>
        <v>0</v>
      </c>
      <c r="H34" s="62">
        <f>IFERROR(VLOOKUP(B34,'Rd4 Stge2A Points'!$B$3:$E$107,4,FALSE),0)</f>
        <v>0</v>
      </c>
      <c r="I34" s="62">
        <f>IFERROR(VLOOKUP(B34,'Rd4 Stge2B Points'!$B$3:$E$96,4,FALSE),0)</f>
        <v>0</v>
      </c>
      <c r="J34" s="62">
        <f>IFERROR(VLOOKUP(B34,'Rd4 Stge3 Points'!$B$3:$E$83,4,FALSE),0)</f>
        <v>0</v>
      </c>
      <c r="K34" s="63">
        <f>SUM(F34:J34)</f>
        <v>107</v>
      </c>
    </row>
    <row r="35" spans="1:11">
      <c r="A35" s="60">
        <v>33</v>
      </c>
      <c r="B35" s="64">
        <v>161</v>
      </c>
      <c r="C35" s="61" t="str">
        <f>VLOOKUP(B35,Riders!$A$2:$F$195,6,FALSE)</f>
        <v>Kaden, GROVES</v>
      </c>
      <c r="D35" s="61" t="str">
        <f>VLOOKUP(B35,Riders!$A$2:$F$195,3,FALSE)</f>
        <v>Brisbane Camperland</v>
      </c>
      <c r="E35" s="64" t="str">
        <f>VLOOKUP(B35,Riders!$A$2:$G$195,7,FALSE)</f>
        <v>U23</v>
      </c>
      <c r="F35" s="62">
        <v>106</v>
      </c>
      <c r="G35" s="62">
        <f>IFERROR(VLOOKUP(B35,'Rd4 Stge1 Points'!$B$3:$E$100,4,FALSE),0)</f>
        <v>0</v>
      </c>
      <c r="H35" s="62">
        <f>IFERROR(VLOOKUP(B35,'Rd4 Stge2A Points'!$B$3:$E$107,4,FALSE),0)</f>
        <v>0</v>
      </c>
      <c r="I35" s="62">
        <f>IFERROR(VLOOKUP(B35,'Rd4 Stge2B Points'!$B$3:$E$96,4,FALSE),0)</f>
        <v>0</v>
      </c>
      <c r="J35" s="62">
        <f>IFERROR(VLOOKUP(B35,'Rd4 Stge3 Points'!$B$3:$E$83,4,FALSE),0)</f>
        <v>0</v>
      </c>
      <c r="K35" s="63">
        <f>SUM(F35:J35)</f>
        <v>106</v>
      </c>
    </row>
    <row r="36" spans="1:11">
      <c r="A36" s="60">
        <v>34</v>
      </c>
      <c r="B36" s="40">
        <v>113</v>
      </c>
      <c r="C36" s="61" t="str">
        <f>VLOOKUP(B36,Riders!$A$2:$F$195,6,FALSE)</f>
        <v>Kyle, BRIDGEWOOD</v>
      </c>
      <c r="D36" s="61" t="str">
        <f>VLOOKUP(B36,Riders!$A$2:$F$195,3,FALSE)</f>
        <v>Data#3 Cisco p/b Scody</v>
      </c>
      <c r="E36" s="64" t="str">
        <f>VLOOKUP(B36,Riders!$A$2:$G$195,7,FALSE)</f>
        <v>Elite</v>
      </c>
      <c r="F36" s="62">
        <v>41</v>
      </c>
      <c r="G36" s="62">
        <f>IFERROR(VLOOKUP(B36,'Rd4 Stge1 Points'!$B$3:$E$100,4,FALSE),0)</f>
        <v>37</v>
      </c>
      <c r="H36" s="62">
        <f>IFERROR(VLOOKUP(B36,'Rd4 Stge2A Points'!$B$3:$E$107,4,FALSE),0)</f>
        <v>0</v>
      </c>
      <c r="I36" s="62">
        <f>IFERROR(VLOOKUP(B36,'Rd4 Stge2B Points'!$B$3:$E$96,4,FALSE),0)</f>
        <v>20</v>
      </c>
      <c r="J36" s="62">
        <f>IFERROR(VLOOKUP(B36,'Rd4 Stge3 Points'!$B$3:$E$83,4,FALSE),0)</f>
        <v>5</v>
      </c>
      <c r="K36" s="63">
        <f>SUM(F36:J36)</f>
        <v>103</v>
      </c>
    </row>
    <row r="37" spans="1:11">
      <c r="A37" s="60">
        <v>35</v>
      </c>
      <c r="B37" s="64">
        <v>133</v>
      </c>
      <c r="C37" s="61" t="str">
        <f>VLOOKUP(B37,Riders!$A$2:$F$195,6,FALSE)</f>
        <v>Richard, BROWNHILL</v>
      </c>
      <c r="D37" s="61" t="str">
        <f>VLOOKUP(B37,Riders!$A$2:$F$195,3,FALSE)</f>
        <v>Hamilton Wheelers Elite Team</v>
      </c>
      <c r="E37" s="64" t="str">
        <f>VLOOKUP(B37,Riders!$A$2:$G$195,7,FALSE)</f>
        <v>Master</v>
      </c>
      <c r="F37" s="62">
        <v>69</v>
      </c>
      <c r="G37" s="62">
        <f>IFERROR(VLOOKUP(B37,'Rd4 Stge1 Points'!$B$3:$E$100,4,FALSE),0)</f>
        <v>5</v>
      </c>
      <c r="H37" s="62">
        <f>IFERROR(VLOOKUP(B37,'Rd4 Stge2A Points'!$B$3:$E$107,4,FALSE),0)</f>
        <v>2</v>
      </c>
      <c r="I37" s="62">
        <f>IFERROR(VLOOKUP(B37,'Rd4 Stge2B Points'!$B$3:$E$96,4,FALSE),0)</f>
        <v>0</v>
      </c>
      <c r="J37" s="62">
        <f>IFERROR(VLOOKUP(B37,'Rd4 Stge3 Points'!$B$3:$E$83,4,FALSE),0)</f>
        <v>23</v>
      </c>
      <c r="K37" s="63">
        <f>SUM(F37:J37)</f>
        <v>99</v>
      </c>
    </row>
    <row r="38" spans="1:11">
      <c r="A38" s="60">
        <v>36</v>
      </c>
      <c r="B38" s="64">
        <v>154</v>
      </c>
      <c r="C38" s="61" t="str">
        <f>VLOOKUP(B38,Riders!$A$2:$F$195,6,FALSE)</f>
        <v>Mitchell, MAYCOCK</v>
      </c>
      <c r="D38" s="61" t="str">
        <f>VLOOKUP(B38,Riders!$A$2:$F$195,3,FALSE)</f>
        <v>McDonalds Downunder</v>
      </c>
      <c r="E38" s="64" t="str">
        <f>VLOOKUP(B38,Riders!$A$2:$G$195,7,FALSE)</f>
        <v>U23</v>
      </c>
      <c r="F38" s="62">
        <v>98</v>
      </c>
      <c r="G38" s="62">
        <f>IFERROR(VLOOKUP(B38,'Rd4 Stge1 Points'!$B$3:$E$100,4,FALSE),0)</f>
        <v>0</v>
      </c>
      <c r="H38" s="62">
        <f>IFERROR(VLOOKUP(B38,'Rd4 Stge2A Points'!$B$3:$E$107,4,FALSE),0)</f>
        <v>0</v>
      </c>
      <c r="I38" s="62">
        <f>IFERROR(VLOOKUP(B38,'Rd4 Stge2B Points'!$B$3:$E$96,4,FALSE),0)</f>
        <v>0</v>
      </c>
      <c r="J38" s="62">
        <f>IFERROR(VLOOKUP(B38,'Rd4 Stge3 Points'!$B$3:$E$83,4,FALSE),0)</f>
        <v>0</v>
      </c>
      <c r="K38" s="63">
        <f>SUM(F38:J38)</f>
        <v>98</v>
      </c>
    </row>
    <row r="39" spans="1:11">
      <c r="A39" s="60">
        <v>37</v>
      </c>
      <c r="B39" s="40">
        <v>103</v>
      </c>
      <c r="C39" s="61" t="str">
        <f>VLOOKUP(B39,Riders!$A$2:$F$195,6,FALSE)</f>
        <v>Calan, WHITE</v>
      </c>
      <c r="D39" s="61" t="str">
        <f>VLOOKUP(B39,Riders!$A$2:$F$195,3,FALSE)</f>
        <v>Balmoral Elite Team sponsored by O'Donnel Legal and EPIC Assist</v>
      </c>
      <c r="E39" s="64" t="str">
        <f>VLOOKUP(B39,Riders!$A$2:$G$195,7,FALSE)</f>
        <v>U23</v>
      </c>
      <c r="F39" s="62">
        <v>59</v>
      </c>
      <c r="G39" s="62">
        <f>IFERROR(VLOOKUP(B39,'Rd4 Stge1 Points'!$B$3:$E$100,4,FALSE),0)</f>
        <v>25</v>
      </c>
      <c r="H39" s="62">
        <f>IFERROR(VLOOKUP(B39,'Rd4 Stge2A Points'!$B$3:$E$107,4,FALSE),0)</f>
        <v>0</v>
      </c>
      <c r="I39" s="62">
        <f>IFERROR(VLOOKUP(B39,'Rd4 Stge2B Points'!$B$3:$E$96,4,FALSE),0)</f>
        <v>8</v>
      </c>
      <c r="J39" s="62">
        <f>IFERROR(VLOOKUP(B39,'Rd4 Stge3 Points'!$B$3:$E$83,4,FALSE),0)</f>
        <v>5</v>
      </c>
      <c r="K39" s="63">
        <f>SUM(F39:J39)</f>
        <v>97</v>
      </c>
    </row>
    <row r="40" spans="1:11">
      <c r="A40" s="60">
        <v>37</v>
      </c>
      <c r="B40" s="40">
        <v>77</v>
      </c>
      <c r="C40" s="61" t="str">
        <f>VLOOKUP(B40,Riders!$A$2:$F$195,6,FALSE)</f>
        <v>Mitch, SUTTON</v>
      </c>
      <c r="D40" s="61" t="str">
        <f>VLOOKUP(B40,Riders!$A$2:$F$195,3,FALSE)</f>
        <v>Campos Cycling Team</v>
      </c>
      <c r="E40" s="64" t="str">
        <f>VLOOKUP(B40,Riders!$A$2:$G$195,7,FALSE)</f>
        <v>Master</v>
      </c>
      <c r="F40" s="40">
        <v>10</v>
      </c>
      <c r="G40" s="62">
        <f>IFERROR(VLOOKUP(B40,'Rd4 Stge1 Points'!$B$3:$E$100,4,FALSE),0)</f>
        <v>5</v>
      </c>
      <c r="H40" s="62">
        <f>IFERROR(VLOOKUP(B40,'Rd4 Stge2A Points'!$B$3:$E$107,4,FALSE),0)</f>
        <v>2</v>
      </c>
      <c r="I40" s="62">
        <f>IFERROR(VLOOKUP(B40,'Rd4 Stge2B Points'!$B$3:$E$96,4,FALSE),0)</f>
        <v>0</v>
      </c>
      <c r="J40" s="62">
        <f>IFERROR(VLOOKUP(B40,'Rd4 Stge3 Points'!$B$3:$E$83,4,FALSE),0)</f>
        <v>80</v>
      </c>
      <c r="K40" s="63">
        <f>SUM(F40:J40)</f>
        <v>97</v>
      </c>
    </row>
    <row r="41" spans="1:11">
      <c r="A41" s="60">
        <v>39</v>
      </c>
      <c r="B41" s="40">
        <v>1</v>
      </c>
      <c r="C41" s="61" t="str">
        <f>VLOOKUP(B41,Riders!$A$2:$F$195,6,FALSE)</f>
        <v>Daniel, LUKE</v>
      </c>
      <c r="D41" s="61" t="str">
        <f>VLOOKUP(B41,Riders!$A$2:$F$195,3,FALSE)</f>
        <v>Procella Sports p/b Jumbo Interactive</v>
      </c>
      <c r="E41" s="64" t="str">
        <f>VLOOKUP(B41,Riders!$A$2:$G$195,7,FALSE)</f>
        <v>U23</v>
      </c>
      <c r="F41" s="62">
        <v>60</v>
      </c>
      <c r="G41" s="62">
        <f>IFERROR(VLOOKUP(B41,'Rd4 Stge1 Points'!$B$3:$E$100,4,FALSE),0)</f>
        <v>5</v>
      </c>
      <c r="H41" s="62">
        <f>IFERROR(VLOOKUP(B41,'Rd4 Stge2A Points'!$B$3:$E$107,4,FALSE),0)</f>
        <v>26</v>
      </c>
      <c r="I41" s="62">
        <f>IFERROR(VLOOKUP(B41,'Rd4 Stge2B Points'!$B$3:$E$96,4,FALSE),0)</f>
        <v>0</v>
      </c>
      <c r="J41" s="62">
        <f>IFERROR(VLOOKUP(B41,'Rd4 Stge3 Points'!$B$3:$E$83,4,FALSE),0)</f>
        <v>5</v>
      </c>
      <c r="K41" s="63">
        <f>SUM(F41:J41)</f>
        <v>96</v>
      </c>
    </row>
    <row r="42" spans="1:11">
      <c r="A42" s="60">
        <v>40</v>
      </c>
      <c r="B42" s="64">
        <v>4</v>
      </c>
      <c r="C42" s="61" t="str">
        <f>VLOOKUP(B42,Riders!$A$2:$F$195,6,FALSE)</f>
        <v>Sebastian, BERWICK</v>
      </c>
      <c r="D42" s="61" t="str">
        <f>VLOOKUP(B42,Riders!$A$2:$F$195,3,FALSE)</f>
        <v>Procella Sports p/b Jumbo Interactive</v>
      </c>
      <c r="E42" s="64" t="str">
        <f>VLOOKUP(B42,Riders!$A$2:$G$195,7,FALSE)</f>
        <v>U23</v>
      </c>
      <c r="F42" s="62">
        <v>42</v>
      </c>
      <c r="G42" s="62">
        <f>IFERROR(VLOOKUP(B42,'Rd4 Stge1 Points'!$B$3:$E$100,4,FALSE),0)</f>
        <v>36</v>
      </c>
      <c r="H42" s="62">
        <f>IFERROR(VLOOKUP(B42,'Rd4 Stge2A Points'!$B$3:$E$107,4,FALSE),0)</f>
        <v>11</v>
      </c>
      <c r="I42" s="62">
        <f>IFERROR(VLOOKUP(B42,'Rd4 Stge2B Points'!$B$3:$E$96,4,FALSE),0)</f>
        <v>0</v>
      </c>
      <c r="J42" s="62">
        <f>IFERROR(VLOOKUP(B42,'Rd4 Stge3 Points'!$B$3:$E$83,4,FALSE),0)</f>
        <v>5</v>
      </c>
      <c r="K42" s="63">
        <f>SUM(F42:J42)</f>
        <v>94</v>
      </c>
    </row>
    <row r="43" spans="1:11">
      <c r="A43" s="60">
        <v>41</v>
      </c>
      <c r="B43" s="64">
        <v>22</v>
      </c>
      <c r="C43" s="61" t="str">
        <f>VLOOKUP(B43,Riders!$A$2:$F$195,6,FALSE)</f>
        <v>Brendon, BRAUER</v>
      </c>
      <c r="D43" s="61" t="str">
        <f>VLOOKUP(B43,Riders!$A$2:$F$195,3,FALSE)</f>
        <v>Living Here Cycling Team Powered by Sedgman and Hitachi</v>
      </c>
      <c r="E43" s="64" t="str">
        <f>VLOOKUP(B43,Riders!$A$2:$G$195,7,FALSE)</f>
        <v>Master</v>
      </c>
      <c r="F43" s="62">
        <v>42</v>
      </c>
      <c r="G43" s="62">
        <f>IFERROR(VLOOKUP(B43,'Rd4 Stge1 Points'!$B$3:$E$100,4,FALSE),0)</f>
        <v>32</v>
      </c>
      <c r="H43" s="62">
        <f>IFERROR(VLOOKUP(B43,'Rd4 Stge2A Points'!$B$3:$E$107,4,FALSE),0)</f>
        <v>2</v>
      </c>
      <c r="I43" s="62">
        <f>IFERROR(VLOOKUP(B43,'Rd4 Stge2B Points'!$B$3:$E$96,4,FALSE),0)</f>
        <v>0</v>
      </c>
      <c r="J43" s="62">
        <f>IFERROR(VLOOKUP(B43,'Rd4 Stge3 Points'!$B$3:$E$83,4,FALSE),0)</f>
        <v>17</v>
      </c>
      <c r="K43" s="63">
        <f>SUM(F43:J43)</f>
        <v>93</v>
      </c>
    </row>
    <row r="44" spans="1:11">
      <c r="A44" s="60">
        <v>41</v>
      </c>
      <c r="B44" s="40">
        <v>170</v>
      </c>
      <c r="C44" s="61" t="str">
        <f>VLOOKUP(B44,Riders!$A$2:$F$195,6,FALSE)</f>
        <v>Harry, SWEENY</v>
      </c>
      <c r="D44" s="61" t="str">
        <f>VLOOKUP(B44,Riders!$A$2:$F$195,3,FALSE)</f>
        <v>Brisbane Camperland</v>
      </c>
      <c r="E44" s="64" t="str">
        <f>VLOOKUP(B44,Riders!$A$2:$G$195,7,FALSE)</f>
        <v>u23</v>
      </c>
      <c r="F44" s="40">
        <v>93</v>
      </c>
      <c r="G44" s="62">
        <f>IFERROR(VLOOKUP(B44,'Rd4 Stge1 Points'!$B$3:$E$100,4,FALSE),0)</f>
        <v>0</v>
      </c>
      <c r="H44" s="62">
        <f>IFERROR(VLOOKUP(B44,'Rd4 Stge2A Points'!$B$3:$E$107,4,FALSE),0)</f>
        <v>0</v>
      </c>
      <c r="I44" s="62">
        <f>IFERROR(VLOOKUP(B44,'Rd4 Stge2B Points'!$B$3:$E$96,4,FALSE),0)</f>
        <v>0</v>
      </c>
      <c r="J44" s="62">
        <f>IFERROR(VLOOKUP(B44,'Rd4 Stge3 Points'!$B$3:$E$83,4,FALSE),0)</f>
        <v>0</v>
      </c>
      <c r="K44" s="63">
        <f>SUM(F44:J44)</f>
        <v>93</v>
      </c>
    </row>
    <row r="45" spans="1:11">
      <c r="A45" s="60">
        <v>43</v>
      </c>
      <c r="B45" s="64">
        <v>12</v>
      </c>
      <c r="C45" s="61" t="str">
        <f>VLOOKUP(B45,Riders!$A$2:$F$195,6,FALSE)</f>
        <v>Tom, COATES</v>
      </c>
      <c r="D45" s="61" t="str">
        <f>VLOOKUP(B45,Riders!$A$2:$F$195,3,FALSE)</f>
        <v>Mipela Geo Solutions Altitude Race Team</v>
      </c>
      <c r="E45" s="64" t="str">
        <f>VLOOKUP(B45,Riders!$A$2:$G$195,7,FALSE)</f>
        <v>Elite</v>
      </c>
      <c r="F45" s="62">
        <v>92</v>
      </c>
      <c r="G45" s="62">
        <f>IFERROR(VLOOKUP(B45,'Rd4 Stge1 Points'!$B$3:$E$100,4,FALSE),0)</f>
        <v>0</v>
      </c>
      <c r="H45" s="62">
        <f>IFERROR(VLOOKUP(B45,'Rd4 Stge2A Points'!$B$3:$E$107,4,FALSE),0)</f>
        <v>0</v>
      </c>
      <c r="I45" s="62">
        <f>IFERROR(VLOOKUP(B45,'Rd4 Stge2B Points'!$B$3:$E$96,4,FALSE),0)</f>
        <v>0</v>
      </c>
      <c r="J45" s="62">
        <f>IFERROR(VLOOKUP(B45,'Rd4 Stge3 Points'!$B$3:$E$83,4,FALSE),0)</f>
        <v>0</v>
      </c>
      <c r="K45" s="63">
        <f>SUM(F45:J45)</f>
        <v>92</v>
      </c>
    </row>
    <row r="46" spans="1:11">
      <c r="A46" s="60">
        <v>43</v>
      </c>
      <c r="B46" s="64">
        <v>163</v>
      </c>
      <c r="C46" s="61" t="str">
        <f>VLOOKUP(B46,Riders!$A$2:$F$195,6,FALSE)</f>
        <v>Connor, REARDON</v>
      </c>
      <c r="D46" s="61" t="str">
        <f>VLOOKUP(B46,Riders!$A$2:$F$195,3,FALSE)</f>
        <v>Brisbane Camperland</v>
      </c>
      <c r="E46" s="64" t="str">
        <f>VLOOKUP(B46,Riders!$A$2:$G$195,7,FALSE)</f>
        <v>U23</v>
      </c>
      <c r="F46" s="62">
        <v>50</v>
      </c>
      <c r="G46" s="62">
        <f>IFERROR(VLOOKUP(B46,'Rd4 Stge1 Points'!$B$3:$E$100,4,FALSE),0)</f>
        <v>5</v>
      </c>
      <c r="H46" s="62">
        <f>IFERROR(VLOOKUP(B46,'Rd4 Stge2A Points'!$B$3:$E$107,4,FALSE),0)</f>
        <v>15</v>
      </c>
      <c r="I46" s="62">
        <f>IFERROR(VLOOKUP(B46,'Rd4 Stge2B Points'!$B$3:$E$96,4,FALSE),0)</f>
        <v>0</v>
      </c>
      <c r="J46" s="62">
        <f>IFERROR(VLOOKUP(B46,'Rd4 Stge3 Points'!$B$3:$E$83,4,FALSE),0)</f>
        <v>22</v>
      </c>
      <c r="K46" s="63">
        <f>SUM(F46:J46)</f>
        <v>92</v>
      </c>
    </row>
    <row r="47" spans="1:11">
      <c r="A47" s="60">
        <v>45</v>
      </c>
      <c r="B47" s="40">
        <v>118</v>
      </c>
      <c r="C47" s="61" t="str">
        <f>VLOOKUP(B47,Riders!$A$2:$F$195,6,FALSE)</f>
        <v>Saxon, IRVINE</v>
      </c>
      <c r="D47" s="61" t="str">
        <f>VLOOKUP(B47,Riders!$A$2:$F$195,3,FALSE)</f>
        <v>Data#3 Cisco p/b Scody</v>
      </c>
      <c r="E47" s="64" t="str">
        <f>VLOOKUP(B47,Riders!$A$2:$G$195,7,FALSE)</f>
        <v>Elite</v>
      </c>
      <c r="F47" s="40">
        <v>91</v>
      </c>
      <c r="G47" s="62">
        <f>IFERROR(VLOOKUP(B47,'Rd4 Stge1 Points'!$B$3:$E$100,4,FALSE),0)</f>
        <v>0</v>
      </c>
      <c r="H47" s="62">
        <f>IFERROR(VLOOKUP(B47,'Rd4 Stge2A Points'!$B$3:$E$107,4,FALSE),0)</f>
        <v>0</v>
      </c>
      <c r="I47" s="62">
        <f>IFERROR(VLOOKUP(B47,'Rd4 Stge2B Points'!$B$3:$E$96,4,FALSE),0)</f>
        <v>0</v>
      </c>
      <c r="J47" s="62">
        <f>IFERROR(VLOOKUP(B47,'Rd4 Stge3 Points'!$B$3:$E$83,4,FALSE),0)</f>
        <v>0</v>
      </c>
      <c r="K47" s="63">
        <f>SUM(F47:J47)</f>
        <v>91</v>
      </c>
    </row>
    <row r="48" spans="1:11">
      <c r="A48" s="60">
        <v>46</v>
      </c>
      <c r="B48" s="64">
        <v>9</v>
      </c>
      <c r="C48" s="61" t="str">
        <f>VLOOKUP(B48,Riders!$A$2:$F$195,6,FALSE)</f>
        <v>Travis, SIMPSON</v>
      </c>
      <c r="D48" s="61" t="str">
        <f>VLOOKUP(B48,Riders!$A$2:$F$195,3,FALSE)</f>
        <v>Procella Sports p/b Jumbo Interactive</v>
      </c>
      <c r="E48" s="64" t="str">
        <f>VLOOKUP(B48,Riders!$A$2:$G$195,7,FALSE)</f>
        <v>Elite</v>
      </c>
      <c r="F48" s="62">
        <v>89</v>
      </c>
      <c r="G48" s="62">
        <f>IFERROR(VLOOKUP(B48,'Rd4 Stge1 Points'!$B$3:$E$100,4,FALSE),0)</f>
        <v>0</v>
      </c>
      <c r="H48" s="62">
        <f>IFERROR(VLOOKUP(B48,'Rd4 Stge2A Points'!$B$3:$E$107,4,FALSE),0)</f>
        <v>0</v>
      </c>
      <c r="I48" s="62">
        <f>IFERROR(VLOOKUP(B48,'Rd4 Stge2B Points'!$B$3:$E$96,4,FALSE),0)</f>
        <v>0</v>
      </c>
      <c r="J48" s="62">
        <f>IFERROR(VLOOKUP(B48,'Rd4 Stge3 Points'!$B$3:$E$83,4,FALSE),0)</f>
        <v>0</v>
      </c>
      <c r="K48" s="63">
        <f>SUM(F48:J48)</f>
        <v>89</v>
      </c>
    </row>
    <row r="49" spans="1:11">
      <c r="A49" s="60">
        <v>46</v>
      </c>
      <c r="B49" s="64">
        <v>132</v>
      </c>
      <c r="C49" s="61" t="str">
        <f>VLOOKUP(B49,Riders!$A$2:$F$195,6,FALSE)</f>
        <v>Michael, BETTANY</v>
      </c>
      <c r="D49" s="61" t="str">
        <f>VLOOKUP(B49,Riders!$A$2:$F$195,3,FALSE)</f>
        <v>Hamilton Wheelers Elite Team</v>
      </c>
      <c r="E49" s="64" t="str">
        <f>VLOOKUP(B49,Riders!$A$2:$G$195,7,FALSE)</f>
        <v>Elite</v>
      </c>
      <c r="F49" s="62">
        <v>89</v>
      </c>
      <c r="G49" s="62">
        <f>IFERROR(VLOOKUP(B49,'Rd4 Stge1 Points'!$B$3:$E$100,4,FALSE),0)</f>
        <v>0</v>
      </c>
      <c r="H49" s="62">
        <f>IFERROR(VLOOKUP(B49,'Rd4 Stge2A Points'!$B$3:$E$107,4,FALSE),0)</f>
        <v>0</v>
      </c>
      <c r="I49" s="62">
        <f>IFERROR(VLOOKUP(B49,'Rd4 Stge2B Points'!$B$3:$E$96,4,FALSE),0)</f>
        <v>0</v>
      </c>
      <c r="J49" s="62">
        <f>IFERROR(VLOOKUP(B49,'Rd4 Stge3 Points'!$B$3:$E$83,4,FALSE),0)</f>
        <v>0</v>
      </c>
      <c r="K49" s="63">
        <f>SUM(F49:J49)</f>
        <v>89</v>
      </c>
    </row>
    <row r="50" spans="1:11">
      <c r="A50" s="60">
        <v>48</v>
      </c>
      <c r="B50" s="64">
        <v>23</v>
      </c>
      <c r="C50" s="61" t="str">
        <f>VLOOKUP(B50,Riders!$A$2:$F$195,6,FALSE)</f>
        <v>Nixon, BRAUER</v>
      </c>
      <c r="D50" s="61" t="str">
        <f>VLOOKUP(B50,Riders!$A$2:$F$195,3,FALSE)</f>
        <v>Living Here Cycling Team Powered by Sedgman and Hitachi</v>
      </c>
      <c r="E50" s="64" t="str">
        <f>VLOOKUP(B50,Riders!$A$2:$G$195,7,FALSE)</f>
        <v>U23</v>
      </c>
      <c r="F50" s="62">
        <v>41</v>
      </c>
      <c r="G50" s="62">
        <f>IFERROR(VLOOKUP(B50,'Rd4 Stge1 Points'!$B$3:$E$100,4,FALSE),0)</f>
        <v>5</v>
      </c>
      <c r="H50" s="62">
        <f>IFERROR(VLOOKUP(B50,'Rd4 Stge2A Points'!$B$3:$E$107,4,FALSE),0)</f>
        <v>0</v>
      </c>
      <c r="I50" s="62">
        <f>IFERROR(VLOOKUP(B50,'Rd4 Stge2B Points'!$B$3:$E$96,4,FALSE),0)</f>
        <v>15</v>
      </c>
      <c r="J50" s="62">
        <f>IFERROR(VLOOKUP(B50,'Rd4 Stge3 Points'!$B$3:$E$83,4,FALSE),0)</f>
        <v>27</v>
      </c>
      <c r="K50" s="63">
        <f>SUM(F50:J50)</f>
        <v>88</v>
      </c>
    </row>
    <row r="51" spans="1:11">
      <c r="A51" s="60">
        <v>48</v>
      </c>
      <c r="B51" s="64">
        <v>159</v>
      </c>
      <c r="C51" s="61" t="str">
        <f>VLOOKUP(B51,Riders!$A$2:$F$195,6,FALSE)</f>
        <v>Lindsay, LAWRY</v>
      </c>
      <c r="D51" s="61" t="str">
        <f>VLOOKUP(B51,Riders!$A$2:$F$195,3,FALSE)</f>
        <v>McDonalds Downunder</v>
      </c>
      <c r="E51" s="64" t="str">
        <f>VLOOKUP(B51,Riders!$A$2:$G$195,7,FALSE)</f>
        <v>U23</v>
      </c>
      <c r="F51" s="62">
        <v>0</v>
      </c>
      <c r="G51" s="62">
        <f>IFERROR(VLOOKUP(B51,'Rd4 Stge1 Points'!$B$3:$E$100,4,FALSE),0)</f>
        <v>5</v>
      </c>
      <c r="H51" s="62">
        <f>IFERROR(VLOOKUP(B51,'Rd4 Stge2A Points'!$B$3:$E$107,4,FALSE),0)</f>
        <v>38</v>
      </c>
      <c r="I51" s="62">
        <f>IFERROR(VLOOKUP(B51,'Rd4 Stge2B Points'!$B$3:$E$96,4,FALSE),0)</f>
        <v>0</v>
      </c>
      <c r="J51" s="62">
        <f>IFERROR(VLOOKUP(B51,'Rd4 Stge3 Points'!$B$3:$E$83,4,FALSE),0)</f>
        <v>45</v>
      </c>
      <c r="K51" s="63">
        <f>SUM(F51:J51)</f>
        <v>88</v>
      </c>
    </row>
    <row r="52" spans="1:11">
      <c r="A52" s="60">
        <v>50</v>
      </c>
      <c r="B52" s="40">
        <v>108</v>
      </c>
      <c r="C52" s="61" t="str">
        <f>VLOOKUP(B52,Riders!$A$2:$F$195,6,FALSE)</f>
        <v>Gilbert, GUTOWSKI</v>
      </c>
      <c r="D52" s="61" t="str">
        <f>VLOOKUP(B52,Riders!$A$2:$F$195,3,FALSE)</f>
        <v>Balmoral Elite Team sponsored by O'Donnel Legal and EPIC Assist</v>
      </c>
      <c r="E52" s="64" t="str">
        <f>VLOOKUP(B52,Riders!$A$2:$G$195,7,FALSE)</f>
        <v>Master</v>
      </c>
      <c r="F52" s="62">
        <v>21</v>
      </c>
      <c r="G52" s="62">
        <f>IFERROR(VLOOKUP(B52,'Rd4 Stge1 Points'!$B$3:$E$100,4,FALSE),0)</f>
        <v>5</v>
      </c>
      <c r="H52" s="62">
        <f>IFERROR(VLOOKUP(B52,'Rd4 Stge2A Points'!$B$3:$E$107,4,FALSE),0)</f>
        <v>40</v>
      </c>
      <c r="I52" s="62">
        <f>IFERROR(VLOOKUP(B52,'Rd4 Stge2B Points'!$B$3:$E$96,4,FALSE),0)</f>
        <v>0</v>
      </c>
      <c r="J52" s="62">
        <f>IFERROR(VLOOKUP(B52,'Rd4 Stge3 Points'!$B$3:$E$83,4,FALSE),0)</f>
        <v>20</v>
      </c>
      <c r="K52" s="63">
        <f>SUM(F52:J52)</f>
        <v>86</v>
      </c>
    </row>
    <row r="53" spans="1:11">
      <c r="A53" s="60">
        <v>51</v>
      </c>
      <c r="B53" s="40">
        <v>71</v>
      </c>
      <c r="C53" s="61" t="str">
        <f>VLOOKUP(B53,Riders!$A$2:$F$195,6,FALSE)</f>
        <v>Ben, COOK</v>
      </c>
      <c r="D53" s="61" t="str">
        <f>VLOOKUP(B53,Riders!$A$2:$F$195,3,FALSE)</f>
        <v>Campos Cycling Team</v>
      </c>
      <c r="E53" s="64" t="str">
        <f>VLOOKUP(B53,Riders!$A$2:$G$195,7,FALSE)</f>
        <v>U23</v>
      </c>
      <c r="F53" s="62">
        <v>44</v>
      </c>
      <c r="G53" s="62">
        <f>IFERROR(VLOOKUP(B53,'Rd4 Stge1 Points'!$B$3:$E$100,4,FALSE),0)</f>
        <v>34</v>
      </c>
      <c r="H53" s="62">
        <f>IFERROR(VLOOKUP(B53,'Rd4 Stge2A Points'!$B$3:$E$107,4,FALSE),0)</f>
        <v>2</v>
      </c>
      <c r="I53" s="62">
        <f>IFERROR(VLOOKUP(B53,'Rd4 Stge2B Points'!$B$3:$E$96,4,FALSE),0)</f>
        <v>0</v>
      </c>
      <c r="J53" s="62">
        <f>IFERROR(VLOOKUP(B53,'Rd4 Stge3 Points'!$B$3:$E$83,4,FALSE),0)</f>
        <v>5</v>
      </c>
      <c r="K53" s="63">
        <f>SUM(F53:J53)</f>
        <v>85</v>
      </c>
    </row>
    <row r="54" spans="1:11">
      <c r="A54" s="60">
        <v>52</v>
      </c>
      <c r="B54" s="40">
        <v>10</v>
      </c>
      <c r="C54" s="61" t="str">
        <f>VLOOKUP(B54,Riders!$A$2:$F$195,6,FALSE)</f>
        <v>Tom, GOUGH</v>
      </c>
      <c r="D54" s="61" t="str">
        <f>VLOOKUP(B54,Riders!$A$2:$F$195,3,FALSE)</f>
        <v>Procella Sports p/b Jumbo Interactive</v>
      </c>
      <c r="E54" s="64" t="str">
        <f>VLOOKUP(B54,Riders!$A$2:$G$195,7,FALSE)</f>
        <v>U23</v>
      </c>
      <c r="F54" s="40">
        <v>29</v>
      </c>
      <c r="G54" s="62">
        <f>IFERROR(VLOOKUP(B54,'Rd4 Stge1 Points'!$B$3:$E$100,4,FALSE),0)</f>
        <v>38</v>
      </c>
      <c r="H54" s="62">
        <f>IFERROR(VLOOKUP(B54,'Rd4 Stge2A Points'!$B$3:$E$107,4,FALSE),0)</f>
        <v>0</v>
      </c>
      <c r="I54" s="62">
        <f>IFERROR(VLOOKUP(B54,'Rd4 Stge2B Points'!$B$3:$E$96,4,FALSE),0)</f>
        <v>12</v>
      </c>
      <c r="J54" s="62">
        <f>IFERROR(VLOOKUP(B54,'Rd4 Stge3 Points'!$B$3:$E$83,4,FALSE),0)</f>
        <v>5</v>
      </c>
      <c r="K54" s="63">
        <f>SUM(F54:J54)</f>
        <v>84</v>
      </c>
    </row>
    <row r="55" spans="1:11">
      <c r="A55" s="60">
        <v>52</v>
      </c>
      <c r="B55" s="64">
        <v>155</v>
      </c>
      <c r="C55" s="61" t="str">
        <f>VLOOKUP(B55,Riders!$A$2:$F$195,6,FALSE)</f>
        <v>Brendan, COLE</v>
      </c>
      <c r="D55" s="61" t="str">
        <f>VLOOKUP(B55,Riders!$A$2:$F$195,3,FALSE)</f>
        <v>McDonalds Downunder</v>
      </c>
      <c r="E55" s="64" t="str">
        <f>VLOOKUP(B55,Riders!$A$2:$G$195,7,FALSE)</f>
        <v>Elite</v>
      </c>
      <c r="F55" s="62">
        <v>84</v>
      </c>
      <c r="G55" s="62">
        <f>IFERROR(VLOOKUP(B55,'Rd4 Stge1 Points'!$B$3:$E$100,4,FALSE),0)</f>
        <v>0</v>
      </c>
      <c r="H55" s="62">
        <f>IFERROR(VLOOKUP(B55,'Rd4 Stge2A Points'!$B$3:$E$107,4,FALSE),0)</f>
        <v>0</v>
      </c>
      <c r="I55" s="62">
        <f>IFERROR(VLOOKUP(B55,'Rd4 Stge2B Points'!$B$3:$E$96,4,FALSE),0)</f>
        <v>0</v>
      </c>
      <c r="J55" s="62">
        <f>IFERROR(VLOOKUP(B55,'Rd4 Stge3 Points'!$B$3:$E$83,4,FALSE),0)</f>
        <v>0</v>
      </c>
      <c r="K55" s="63">
        <f>SUM(F55:J55)</f>
        <v>84</v>
      </c>
    </row>
    <row r="56" spans="1:11">
      <c r="A56" s="60">
        <v>54</v>
      </c>
      <c r="B56" s="64">
        <v>146</v>
      </c>
      <c r="C56" s="61" t="str">
        <f>VLOOKUP(B56,Riders!$A$2:$F$195,6,FALSE)</f>
        <v>Ales, CLAIRS</v>
      </c>
      <c r="D56" s="61" t="str">
        <f>VLOOKUP(B56,Riders!$A$2:$F$195,3,FALSE)</f>
        <v>Intervelo p/b Fitzroy Island</v>
      </c>
      <c r="E56" s="64" t="str">
        <f>VLOOKUP(B56,Riders!$A$2:$G$195,7,FALSE)</f>
        <v>U23</v>
      </c>
      <c r="F56" s="62">
        <v>62</v>
      </c>
      <c r="G56" s="62">
        <f>IFERROR(VLOOKUP(B56,'Rd4 Stge1 Points'!$B$3:$E$100,4,FALSE),0)</f>
        <v>5</v>
      </c>
      <c r="H56" s="62">
        <f>IFERROR(VLOOKUP(B56,'Rd4 Stge2A Points'!$B$3:$E$107,4,FALSE),0)</f>
        <v>10</v>
      </c>
      <c r="I56" s="62">
        <f>IFERROR(VLOOKUP(B56,'Rd4 Stge2B Points'!$B$3:$E$96,4,FALSE),0)</f>
        <v>0</v>
      </c>
      <c r="J56" s="62">
        <f>IFERROR(VLOOKUP(B56,'Rd4 Stge3 Points'!$B$3:$E$83,4,FALSE),0)</f>
        <v>5</v>
      </c>
      <c r="K56" s="63">
        <f>SUM(F56:J56)</f>
        <v>82</v>
      </c>
    </row>
    <row r="57" spans="1:11">
      <c r="A57" s="60">
        <v>54</v>
      </c>
      <c r="B57" s="64">
        <v>129</v>
      </c>
      <c r="C57" s="61" t="str">
        <f>VLOOKUP(B57,Riders!$A$2:$F$195,6,FALSE)</f>
        <v>Stephen, RASHLEIGH</v>
      </c>
      <c r="D57" s="61" t="str">
        <f>VLOOKUP(B57,Riders!$A$2:$F$195,3,FALSE)</f>
        <v>Podium Life p/b Espresso Garage</v>
      </c>
      <c r="E57" s="64" t="str">
        <f>VLOOKUP(B57,Riders!$A$2:$G$195,7,FALSE)</f>
        <v>Elite</v>
      </c>
      <c r="F57" s="62">
        <v>56</v>
      </c>
      <c r="G57" s="62">
        <f>IFERROR(VLOOKUP(B57,'Rd4 Stge1 Points'!$B$3:$E$100,4,FALSE),0)</f>
        <v>5</v>
      </c>
      <c r="H57" s="62">
        <f>IFERROR(VLOOKUP(B57,'Rd4 Stge2A Points'!$B$3:$E$107,4,FALSE),0)</f>
        <v>0</v>
      </c>
      <c r="I57" s="62">
        <f>IFERROR(VLOOKUP(B57,'Rd4 Stge2B Points'!$B$3:$E$96,4,FALSE),0)</f>
        <v>16</v>
      </c>
      <c r="J57" s="62">
        <f>IFERROR(VLOOKUP(B57,'Rd4 Stge3 Points'!$B$3:$E$83,4,FALSE),0)</f>
        <v>5</v>
      </c>
      <c r="K57" s="63">
        <f>SUM(F57:J57)</f>
        <v>82</v>
      </c>
    </row>
    <row r="58" spans="1:11">
      <c r="A58" s="60">
        <v>56</v>
      </c>
      <c r="B58" s="40">
        <v>280</v>
      </c>
      <c r="C58" s="61" t="str">
        <f>VLOOKUP(B58,Riders!$A$2:$F$195,6,FALSE)</f>
        <v>David, EDWARDS</v>
      </c>
      <c r="D58" s="61" t="str">
        <f>VLOOKUP(B58,Riders!$A$2:$F$195,3,FALSE)</f>
        <v>Balmoral Elite Team sponsored by O'Donnel Legal and EPIC Assist</v>
      </c>
      <c r="E58" s="64" t="str">
        <f>VLOOKUP(B58,Riders!$A$2:$G$195,7,FALSE)</f>
        <v>Elite</v>
      </c>
      <c r="F58" s="40">
        <v>80</v>
      </c>
      <c r="G58" s="62">
        <f>IFERROR(VLOOKUP(B58,'Rd4 Stge1 Points'!$B$3:$E$100,4,FALSE),0)</f>
        <v>0</v>
      </c>
      <c r="H58" s="62">
        <f>IFERROR(VLOOKUP(B58,'Rd4 Stge2A Points'!$B$3:$E$107,4,FALSE),0)</f>
        <v>0</v>
      </c>
      <c r="I58" s="62">
        <f>IFERROR(VLOOKUP(B58,'Rd4 Stge2B Points'!$B$3:$E$96,4,FALSE),0)</f>
        <v>0</v>
      </c>
      <c r="J58" s="62">
        <f>IFERROR(VLOOKUP(B58,'Rd4 Stge3 Points'!$B$3:$E$83,4,FALSE),0)</f>
        <v>0</v>
      </c>
      <c r="K58" s="63">
        <f>SUM(F58:J58)</f>
        <v>80</v>
      </c>
    </row>
    <row r="59" spans="1:11">
      <c r="A59" s="60">
        <v>57</v>
      </c>
      <c r="B59" s="64">
        <v>167</v>
      </c>
      <c r="C59" s="61" t="str">
        <f>VLOOKUP(B59,Riders!$A$2:$F$195,6,FALSE)</f>
        <v>Malcolm, RUDOLPH</v>
      </c>
      <c r="D59" s="61" t="str">
        <f>VLOOKUP(B59,Riders!$A$2:$F$195,3,FALSE)</f>
        <v>Brisbane Camperland</v>
      </c>
      <c r="E59" s="64" t="str">
        <f>VLOOKUP(B59,Riders!$A$2:$G$195,7,FALSE)</f>
        <v>Elite</v>
      </c>
      <c r="F59" s="62">
        <v>79</v>
      </c>
      <c r="G59" s="62">
        <f>IFERROR(VLOOKUP(B59,'Rd4 Stge1 Points'!$B$3:$E$100,4,FALSE),0)</f>
        <v>0</v>
      </c>
      <c r="H59" s="62">
        <f>IFERROR(VLOOKUP(B59,'Rd4 Stge2A Points'!$B$3:$E$107,4,FALSE),0)</f>
        <v>0</v>
      </c>
      <c r="I59" s="62">
        <f>IFERROR(VLOOKUP(B59,'Rd4 Stge2B Points'!$B$3:$E$96,4,FALSE),0)</f>
        <v>0</v>
      </c>
      <c r="J59" s="62">
        <f>IFERROR(VLOOKUP(B59,'Rd4 Stge3 Points'!$B$3:$E$83,4,FALSE),0)</f>
        <v>0</v>
      </c>
      <c r="K59" s="63">
        <f>SUM(F59:J59)</f>
        <v>79</v>
      </c>
    </row>
    <row r="60" spans="1:11">
      <c r="A60" s="60">
        <v>57</v>
      </c>
      <c r="B60" s="64">
        <v>17</v>
      </c>
      <c r="C60" s="61" t="str">
        <f>VLOOKUP(B60,Riders!$A$2:$F$195,6,FALSE)</f>
        <v>Mark, RENDER</v>
      </c>
      <c r="D60" s="61" t="str">
        <f>VLOOKUP(B60,Riders!$A$2:$F$195,3,FALSE)</f>
        <v>Mipela Geo Solutions Altitude Race Team</v>
      </c>
      <c r="E60" s="64" t="str">
        <f>VLOOKUP(B60,Riders!$A$2:$G$195,7,FALSE)</f>
        <v>Master</v>
      </c>
      <c r="F60" s="62">
        <v>44</v>
      </c>
      <c r="G60" s="62">
        <f>IFERROR(VLOOKUP(B60,'Rd4 Stge1 Points'!$B$3:$E$100,4,FALSE),0)</f>
        <v>5</v>
      </c>
      <c r="H60" s="62">
        <f>IFERROR(VLOOKUP(B60,'Rd4 Stge2A Points'!$B$3:$E$107,4,FALSE),0)</f>
        <v>25</v>
      </c>
      <c r="I60" s="62">
        <f>IFERROR(VLOOKUP(B60,'Rd4 Stge2B Points'!$B$3:$E$96,4,FALSE),0)</f>
        <v>0</v>
      </c>
      <c r="J60" s="62">
        <f>IFERROR(VLOOKUP(B60,'Rd4 Stge3 Points'!$B$3:$E$83,4,FALSE),0)</f>
        <v>5</v>
      </c>
      <c r="K60" s="63">
        <f>SUM(F60:J60)</f>
        <v>79</v>
      </c>
    </row>
    <row r="61" spans="1:11">
      <c r="A61" s="60">
        <v>59</v>
      </c>
      <c r="B61" s="64">
        <v>126</v>
      </c>
      <c r="C61" s="61" t="str">
        <f>VLOOKUP(B61,Riders!$A$2:$F$195,6,FALSE)</f>
        <v>Henry, LEEF</v>
      </c>
      <c r="D61" s="61" t="str">
        <f>VLOOKUP(B61,Riders!$A$2:$F$195,3,FALSE)</f>
        <v>Podium Life p/b Espresso Garage</v>
      </c>
      <c r="E61" s="64" t="str">
        <f>VLOOKUP(B61,Riders!$A$2:$G$195,7,FALSE)</f>
        <v>U23</v>
      </c>
      <c r="F61" s="62">
        <v>71</v>
      </c>
      <c r="G61" s="62">
        <f>IFERROR(VLOOKUP(B61,'Rd4 Stge1 Points'!$B$3:$E$100,4,FALSE),0)</f>
        <v>5</v>
      </c>
      <c r="H61" s="62">
        <f>IFERROR(VLOOKUP(B61,'Rd4 Stge2A Points'!$B$3:$E$107,4,FALSE),0)</f>
        <v>2</v>
      </c>
      <c r="I61" s="62">
        <f>IFERROR(VLOOKUP(B61,'Rd4 Stge2B Points'!$B$3:$E$96,4,FALSE),0)</f>
        <v>0</v>
      </c>
      <c r="J61" s="62">
        <f>IFERROR(VLOOKUP(B61,'Rd4 Stge3 Points'!$B$3:$E$83,4,FALSE),0)</f>
        <v>0</v>
      </c>
      <c r="K61" s="63">
        <f>SUM(F61:J61)</f>
        <v>78</v>
      </c>
    </row>
    <row r="62" spans="1:11">
      <c r="A62" s="60">
        <v>59</v>
      </c>
      <c r="B62" s="64">
        <v>70</v>
      </c>
      <c r="C62" s="61" t="str">
        <f>VLOOKUP(B62,Riders!$A$2:$F$195,6,FALSE)</f>
        <v>Josh, PRETE</v>
      </c>
      <c r="D62" s="61" t="str">
        <f>VLOOKUP(B62,Riders!$A$2:$F$195,3,FALSE)</f>
        <v>Cobra9 Intebuild Racing</v>
      </c>
      <c r="E62" s="64" t="str">
        <f>VLOOKUP(B62,Riders!$A$2:$G$195,7,FALSE)</f>
        <v>Elite</v>
      </c>
      <c r="F62" s="62">
        <v>78</v>
      </c>
      <c r="G62" s="62">
        <f>IFERROR(VLOOKUP(B62,'Rd4 Stge1 Points'!$B$3:$E$100,4,FALSE),0)</f>
        <v>0</v>
      </c>
      <c r="H62" s="62">
        <f>IFERROR(VLOOKUP(B62,'Rd4 Stge2A Points'!$B$3:$E$107,4,FALSE),0)</f>
        <v>0</v>
      </c>
      <c r="I62" s="62">
        <f>IFERROR(VLOOKUP(B62,'Rd4 Stge2B Points'!$B$3:$E$96,4,FALSE),0)</f>
        <v>0</v>
      </c>
      <c r="J62" s="62">
        <f>IFERROR(VLOOKUP(B62,'Rd4 Stge3 Points'!$B$3:$E$83,4,FALSE),0)</f>
        <v>0</v>
      </c>
      <c r="K62" s="63">
        <f>SUM(F62:J62)</f>
        <v>78</v>
      </c>
    </row>
    <row r="63" spans="1:11">
      <c r="A63" s="60">
        <v>61</v>
      </c>
      <c r="B63" s="64">
        <v>120</v>
      </c>
      <c r="C63" s="61" t="str">
        <f>VLOOKUP(B63,Riders!$A$2:$F$195,6,FALSE)</f>
        <v>Ben, FOSTER</v>
      </c>
      <c r="D63" s="61" t="str">
        <f>VLOOKUP(B63,Riders!$A$2:$F$195,3,FALSE)</f>
        <v>Data#3 Cisco p/b Scody</v>
      </c>
      <c r="E63" s="64" t="str">
        <f>VLOOKUP(B63,Riders!$A$2:$G$195,7,FALSE)</f>
        <v>Elite</v>
      </c>
      <c r="F63" s="62">
        <v>72</v>
      </c>
      <c r="G63" s="62">
        <f>IFERROR(VLOOKUP(B63,'Rd4 Stge1 Points'!$B$3:$E$100,4,FALSE),0)</f>
        <v>0</v>
      </c>
      <c r="H63" s="62">
        <f>IFERROR(VLOOKUP(B63,'Rd4 Stge2A Points'!$B$3:$E$107,4,FALSE),0)</f>
        <v>0</v>
      </c>
      <c r="I63" s="62">
        <f>IFERROR(VLOOKUP(B63,'Rd4 Stge2B Points'!$B$3:$E$96,4,FALSE),0)</f>
        <v>0</v>
      </c>
      <c r="J63" s="62">
        <f>IFERROR(VLOOKUP(B63,'Rd4 Stge3 Points'!$B$3:$E$83,4,FALSE),0)</f>
        <v>0</v>
      </c>
      <c r="K63" s="63">
        <f>SUM(F63:J63)</f>
        <v>72</v>
      </c>
    </row>
    <row r="64" spans="1:11">
      <c r="A64" s="60">
        <v>62</v>
      </c>
      <c r="B64" s="64">
        <v>147</v>
      </c>
      <c r="C64" s="61" t="str">
        <f>VLOOKUP(B64,Riders!$A$2:$F$195,6,FALSE)</f>
        <v>Alex, GOUGH</v>
      </c>
      <c r="D64" s="61" t="str">
        <f>VLOOKUP(B64,Riders!$A$2:$F$195,3,FALSE)</f>
        <v>Intervelo p/b Fitzroy Island</v>
      </c>
      <c r="E64" s="64" t="str">
        <f>VLOOKUP(B64,Riders!$A$2:$G$195,7,FALSE)</f>
        <v>Elite</v>
      </c>
      <c r="F64" s="62">
        <v>70</v>
      </c>
      <c r="G64" s="62">
        <f>IFERROR(VLOOKUP(B64,'Rd4 Stge1 Points'!$B$3:$E$100,4,FALSE),0)</f>
        <v>0</v>
      </c>
      <c r="H64" s="62">
        <f>IFERROR(VLOOKUP(B64,'Rd4 Stge2A Points'!$B$3:$E$107,4,FALSE),0)</f>
        <v>0</v>
      </c>
      <c r="I64" s="62">
        <f>IFERROR(VLOOKUP(B64,'Rd4 Stge2B Points'!$B$3:$E$96,4,FALSE),0)</f>
        <v>0</v>
      </c>
      <c r="J64" s="62">
        <f>IFERROR(VLOOKUP(B64,'Rd4 Stge3 Points'!$B$3:$E$83,4,FALSE),0)</f>
        <v>0</v>
      </c>
      <c r="K64" s="63">
        <f>SUM(F64:J64)</f>
        <v>70</v>
      </c>
    </row>
    <row r="65" spans="1:11">
      <c r="A65" s="60">
        <v>63</v>
      </c>
      <c r="B65" s="40">
        <v>169</v>
      </c>
      <c r="C65" s="61" t="str">
        <f>VLOOKUP(B65,Riders!$A$2:$F$195,6,FALSE)</f>
        <v>Matthew, BICKEL</v>
      </c>
      <c r="D65" s="61" t="str">
        <f>VLOOKUP(B65,Riders!$A$2:$F$195,3,FALSE)</f>
        <v>Brisbane Camperland</v>
      </c>
      <c r="E65" s="64" t="str">
        <f>VLOOKUP(B65,Riders!$A$2:$G$195,7,FALSE)</f>
        <v>Elite</v>
      </c>
      <c r="F65" s="40">
        <v>7</v>
      </c>
      <c r="G65" s="62">
        <f>IFERROR(VLOOKUP(B65,'Rd4 Stge1 Points'!$B$3:$E$100,4,FALSE),0)</f>
        <v>35</v>
      </c>
      <c r="H65" s="62">
        <f>IFERROR(VLOOKUP(B65,'Rd4 Stge2A Points'!$B$3:$E$107,4,FALSE),0)</f>
        <v>0</v>
      </c>
      <c r="I65" s="62">
        <f>IFERROR(VLOOKUP(B65,'Rd4 Stge2B Points'!$B$3:$E$96,4,FALSE),0)</f>
        <v>7</v>
      </c>
      <c r="J65" s="62">
        <f>IFERROR(VLOOKUP(B65,'Rd4 Stge3 Points'!$B$3:$E$83,4,FALSE),0)</f>
        <v>19</v>
      </c>
      <c r="K65" s="63">
        <f>SUM(F65:J65)</f>
        <v>68</v>
      </c>
    </row>
    <row r="66" spans="1:11">
      <c r="A66" s="60">
        <v>63</v>
      </c>
      <c r="B66" s="40">
        <v>95</v>
      </c>
      <c r="C66" s="61" t="str">
        <f>VLOOKUP(B66,Riders!$A$2:$F$195,6,FALSE)</f>
        <v>Paul, ANDREWS</v>
      </c>
      <c r="D66" s="61" t="str">
        <f>VLOOKUP(B66,Riders!$A$2:$F$195,3,FALSE)</f>
        <v>QSM Racing</v>
      </c>
      <c r="E66" s="64" t="str">
        <f>VLOOKUP(B66,Riders!$A$2:$G$195,7,FALSE)</f>
        <v>Master</v>
      </c>
      <c r="F66" s="40">
        <v>36</v>
      </c>
      <c r="G66" s="62">
        <f>IFERROR(VLOOKUP(B66,'Rd4 Stge1 Points'!$B$3:$E$100,4,FALSE),0)</f>
        <v>5</v>
      </c>
      <c r="H66" s="62">
        <f>IFERROR(VLOOKUP(B66,'Rd4 Stge2A Points'!$B$3:$E$107,4,FALSE),0)</f>
        <v>0</v>
      </c>
      <c r="I66" s="62">
        <f>IFERROR(VLOOKUP(B66,'Rd4 Stge2B Points'!$B$3:$E$96,4,FALSE),0)</f>
        <v>22</v>
      </c>
      <c r="J66" s="62">
        <f>IFERROR(VLOOKUP(B66,'Rd4 Stge3 Points'!$B$3:$E$83,4,FALSE),0)</f>
        <v>5</v>
      </c>
      <c r="K66" s="63">
        <f>SUM(F66:J66)</f>
        <v>68</v>
      </c>
    </row>
    <row r="67" spans="1:11">
      <c r="A67" s="60">
        <v>65</v>
      </c>
      <c r="B67" s="64">
        <v>7</v>
      </c>
      <c r="C67" s="61" t="str">
        <f>VLOOKUP(B67,Riders!$A$2:$F$195,6,FALSE)</f>
        <v>Ryan, WILSON</v>
      </c>
      <c r="D67" s="61" t="str">
        <f>VLOOKUP(B67,Riders!$A$2:$F$195,3,FALSE)</f>
        <v>Procella Sports p/b Jumbo Interactive</v>
      </c>
      <c r="E67" s="64" t="str">
        <f>VLOOKUP(B67,Riders!$A$2:$G$195,7,FALSE)</f>
        <v>Elite</v>
      </c>
      <c r="F67" s="62">
        <v>54</v>
      </c>
      <c r="G67" s="62">
        <f>IFERROR(VLOOKUP(B67,'Rd4 Stge1 Points'!$B$3:$E$100,4,FALSE),0)</f>
        <v>5</v>
      </c>
      <c r="H67" s="62">
        <f>IFERROR(VLOOKUP(B67,'Rd4 Stge2A Points'!$B$3:$E$107,4,FALSE),0)</f>
        <v>2</v>
      </c>
      <c r="I67" s="62">
        <f>IFERROR(VLOOKUP(B67,'Rd4 Stge2B Points'!$B$3:$E$96,4,FALSE),0)</f>
        <v>0</v>
      </c>
      <c r="J67" s="62">
        <f>IFERROR(VLOOKUP(B67,'Rd4 Stge3 Points'!$B$3:$E$83,4,FALSE),0)</f>
        <v>5</v>
      </c>
      <c r="K67" s="63">
        <f>SUM(F67:J67)</f>
        <v>66</v>
      </c>
    </row>
    <row r="68" spans="1:11">
      <c r="A68" s="60">
        <v>65</v>
      </c>
      <c r="B68" s="40">
        <v>20</v>
      </c>
      <c r="C68" s="61" t="str">
        <f>VLOOKUP(B68,Riders!$A$2:$F$195,6,FALSE)</f>
        <v>Cade, WASS</v>
      </c>
      <c r="D68" s="61" t="str">
        <f>VLOOKUP(B68,Riders!$A$2:$F$195,3,FALSE)</f>
        <v>Mipela Geo Solutions Altitude Race Team</v>
      </c>
      <c r="E68" s="64" t="str">
        <f>VLOOKUP(B68,Riders!$A$2:$G$195,7,FALSE)</f>
        <v>Elite</v>
      </c>
      <c r="F68" s="40">
        <v>38</v>
      </c>
      <c r="G68" s="62">
        <f>IFERROR(VLOOKUP(B68,'Rd4 Stge1 Points'!$B$3:$E$100,4,FALSE),0)</f>
        <v>5</v>
      </c>
      <c r="H68" s="62">
        <f>IFERROR(VLOOKUP(B68,'Rd4 Stge2A Points'!$B$3:$E$107,4,FALSE),0)</f>
        <v>0</v>
      </c>
      <c r="I68" s="62">
        <f>IFERROR(VLOOKUP(B68,'Rd4 Stge2B Points'!$B$3:$E$96,4,FALSE),0)</f>
        <v>18</v>
      </c>
      <c r="J68" s="62">
        <f>IFERROR(VLOOKUP(B68,'Rd4 Stge3 Points'!$B$3:$E$83,4,FALSE),0)</f>
        <v>5</v>
      </c>
      <c r="K68" s="63">
        <f>SUM(F68:J68)</f>
        <v>66</v>
      </c>
    </row>
    <row r="69" spans="1:11">
      <c r="A69" s="60">
        <v>67</v>
      </c>
      <c r="B69" s="40">
        <v>16</v>
      </c>
      <c r="C69" s="61" t="str">
        <f>VLOOKUP(B69,Riders!$A$2:$F$195,6,FALSE)</f>
        <v>Calem, WILCOX</v>
      </c>
      <c r="D69" s="61" t="str">
        <f>VLOOKUP(B69,Riders!$A$2:$F$195,3,FALSE)</f>
        <v>Mipela Geo Solutions Altitude Race Team</v>
      </c>
      <c r="E69" s="64" t="str">
        <f>VLOOKUP(B69,Riders!$A$2:$G$195,7,FALSE)</f>
        <v>Elite</v>
      </c>
      <c r="F69" s="40">
        <v>14</v>
      </c>
      <c r="G69" s="62">
        <f>IFERROR(VLOOKUP(B69,'Rd4 Stge1 Points'!$B$3:$E$100,4,FALSE),0)</f>
        <v>18</v>
      </c>
      <c r="H69" s="62">
        <f>IFERROR(VLOOKUP(B69,'Rd4 Stge2A Points'!$B$3:$E$107,4,FALSE),0)</f>
        <v>0</v>
      </c>
      <c r="I69" s="62">
        <f>IFERROR(VLOOKUP(B69,'Rd4 Stge2B Points'!$B$3:$E$96,4,FALSE),0)</f>
        <v>25</v>
      </c>
      <c r="J69" s="62">
        <f>IFERROR(VLOOKUP(B69,'Rd4 Stge3 Points'!$B$3:$E$83,4,FALSE),0)</f>
        <v>5</v>
      </c>
      <c r="K69" s="63">
        <f>SUM(F69:J69)</f>
        <v>62</v>
      </c>
    </row>
    <row r="70" spans="1:11">
      <c r="A70" s="60">
        <v>67</v>
      </c>
      <c r="B70" s="64">
        <v>33</v>
      </c>
      <c r="C70" s="61" t="str">
        <f>VLOOKUP(B70,Riders!$A$2:$F$195,6,FALSE)</f>
        <v>Jayden, COPP</v>
      </c>
      <c r="D70" s="61" t="str">
        <f>VLOOKUP(B70,Riders!$A$2:$F$195,3,FALSE)</f>
        <v>Giant Rockhampton</v>
      </c>
      <c r="E70" s="64" t="str">
        <f>VLOOKUP(B70,Riders!$A$2:$G$195,7,FALSE)</f>
        <v>Elite</v>
      </c>
      <c r="F70" s="62">
        <v>49</v>
      </c>
      <c r="G70" s="62">
        <f>IFERROR(VLOOKUP(B70,'Rd4 Stge1 Points'!$B$3:$E$100,4,FALSE),0)</f>
        <v>5</v>
      </c>
      <c r="H70" s="62">
        <f>IFERROR(VLOOKUP(B70,'Rd4 Stge2A Points'!$B$3:$E$107,4,FALSE),0)</f>
        <v>0</v>
      </c>
      <c r="I70" s="62">
        <f>IFERROR(VLOOKUP(B70,'Rd4 Stge2B Points'!$B$3:$E$96,4,FALSE),0)</f>
        <v>3</v>
      </c>
      <c r="J70" s="62">
        <f>IFERROR(VLOOKUP(B70,'Rd4 Stge3 Points'!$B$3:$E$83,4,FALSE),0)</f>
        <v>5</v>
      </c>
      <c r="K70" s="63">
        <f>SUM(F70:J70)</f>
        <v>62</v>
      </c>
    </row>
    <row r="71" spans="1:11">
      <c r="A71" s="60">
        <v>69</v>
      </c>
      <c r="B71" s="64">
        <v>151</v>
      </c>
      <c r="C71" s="61" t="str">
        <f>VLOOKUP(B71,Riders!$A$2:$F$195,6,FALSE)</f>
        <v>Jameson, COSIER</v>
      </c>
      <c r="D71" s="61" t="str">
        <f>VLOOKUP(B71,Riders!$A$2:$F$195,3,FALSE)</f>
        <v>McDonalds Downunder</v>
      </c>
      <c r="E71" s="64" t="str">
        <f>VLOOKUP(B71,Riders!$A$2:$G$195,7,FALSE)</f>
        <v>U23</v>
      </c>
      <c r="F71" s="62">
        <v>57</v>
      </c>
      <c r="G71" s="62">
        <f>IFERROR(VLOOKUP(B71,'Rd4 Stge1 Points'!$B$3:$E$100,4,FALSE),0)</f>
        <v>0</v>
      </c>
      <c r="H71" s="62">
        <f>IFERROR(VLOOKUP(B71,'Rd4 Stge2A Points'!$B$3:$E$107,4,FALSE),0)</f>
        <v>0</v>
      </c>
      <c r="I71" s="62">
        <f>IFERROR(VLOOKUP(B71,'Rd4 Stge2B Points'!$B$3:$E$96,4,FALSE),0)</f>
        <v>0</v>
      </c>
      <c r="J71" s="62">
        <f>IFERROR(VLOOKUP(B71,'Rd4 Stge3 Points'!$B$3:$E$83,4,FALSE),0)</f>
        <v>0</v>
      </c>
      <c r="K71" s="63">
        <f>SUM(F71:J71)</f>
        <v>57</v>
      </c>
    </row>
    <row r="72" spans="1:11">
      <c r="A72" s="60">
        <v>69</v>
      </c>
      <c r="B72" s="40">
        <v>106</v>
      </c>
      <c r="C72" s="61" t="str">
        <f>VLOOKUP(B72,Riders!$A$2:$F$195,6,FALSE)</f>
        <v>Lachlan, FEARON</v>
      </c>
      <c r="D72" s="61" t="str">
        <f>VLOOKUP(B72,Riders!$A$2:$F$195,3,FALSE)</f>
        <v>Balmoral Elite Team sponsored by O'Donnel Legal and EPIC Assist</v>
      </c>
      <c r="E72" s="64" t="str">
        <f>VLOOKUP(B72,Riders!$A$2:$G$195,7,FALSE)</f>
        <v>U23</v>
      </c>
      <c r="F72" s="40">
        <v>34</v>
      </c>
      <c r="G72" s="62">
        <f>IFERROR(VLOOKUP(B72,'Rd4 Stge1 Points'!$B$3:$E$100,4,FALSE),0)</f>
        <v>5</v>
      </c>
      <c r="H72" s="62">
        <f>IFERROR(VLOOKUP(B72,'Rd4 Stge2A Points'!$B$3:$E$107,4,FALSE),0)</f>
        <v>0</v>
      </c>
      <c r="I72" s="62">
        <f>IFERROR(VLOOKUP(B72,'Rd4 Stge2B Points'!$B$3:$E$96,4,FALSE),0)</f>
        <v>13</v>
      </c>
      <c r="J72" s="62">
        <f>IFERROR(VLOOKUP(B72,'Rd4 Stge3 Points'!$B$3:$E$83,4,FALSE),0)</f>
        <v>5</v>
      </c>
      <c r="K72" s="63">
        <f>SUM(F72:J72)</f>
        <v>57</v>
      </c>
    </row>
    <row r="73" spans="1:11">
      <c r="A73" s="60">
        <v>69</v>
      </c>
      <c r="B73" s="40">
        <v>129</v>
      </c>
      <c r="C73" s="61" t="str">
        <f>VLOOKUP(B73,Riders!$A$2:$F$195,6,FALSE)</f>
        <v>Stephen, RASHLEIGH</v>
      </c>
      <c r="D73" s="61" t="str">
        <f>VLOOKUP(B73,Riders!$A$2:$F$195,3,FALSE)</f>
        <v>Podium Life p/b Espresso Garage</v>
      </c>
      <c r="E73" s="64" t="str">
        <f>VLOOKUP(B73,Riders!$A$2:$G$195,7,FALSE)</f>
        <v>Elite</v>
      </c>
      <c r="F73" s="40">
        <v>31</v>
      </c>
      <c r="G73" s="62">
        <f>IFERROR(VLOOKUP(B73,'Rd4 Stge1 Points'!$B$3:$E$100,4,FALSE),0)</f>
        <v>5</v>
      </c>
      <c r="H73" s="62">
        <f>IFERROR(VLOOKUP(B73,'Rd4 Stge2A Points'!$B$3:$E$107,4,FALSE),0)</f>
        <v>0</v>
      </c>
      <c r="I73" s="62">
        <f>IFERROR(VLOOKUP(B73,'Rd4 Stge2B Points'!$B$3:$E$96,4,FALSE),0)</f>
        <v>16</v>
      </c>
      <c r="J73" s="62">
        <f>IFERROR(VLOOKUP(B73,'Rd4 Stge3 Points'!$B$3:$E$83,4,FALSE),0)</f>
        <v>5</v>
      </c>
      <c r="K73" s="63">
        <f>SUM(F73:J73)</f>
        <v>57</v>
      </c>
    </row>
    <row r="74" spans="1:11">
      <c r="A74" s="60">
        <v>72</v>
      </c>
      <c r="B74" s="64">
        <v>96</v>
      </c>
      <c r="C74" s="61" t="str">
        <f>VLOOKUP(B74,Riders!$A$2:$F$195,6,FALSE)</f>
        <v>Bryan, CRISPIN</v>
      </c>
      <c r="D74" s="61" t="str">
        <f>VLOOKUP(B74,Riders!$A$2:$F$195,3,FALSE)</f>
        <v>QSM Racing</v>
      </c>
      <c r="E74" s="64" t="str">
        <f>VLOOKUP(B74,Riders!$A$2:$G$195,7,FALSE)</f>
        <v>Master</v>
      </c>
      <c r="F74" s="62">
        <v>27</v>
      </c>
      <c r="G74" s="62">
        <f>IFERROR(VLOOKUP(B74,'Rd4 Stge1 Points'!$B$3:$E$100,4,FALSE),0)</f>
        <v>5</v>
      </c>
      <c r="H74" s="62">
        <f>IFERROR(VLOOKUP(B74,'Rd4 Stge2A Points'!$B$3:$E$107,4,FALSE),0)</f>
        <v>0</v>
      </c>
      <c r="I74" s="62">
        <f>IFERROR(VLOOKUP(B74,'Rd4 Stge2B Points'!$B$3:$E$96,4,FALSE),0)</f>
        <v>17</v>
      </c>
      <c r="J74" s="62">
        <f>IFERROR(VLOOKUP(B74,'Rd4 Stge3 Points'!$B$3:$E$83,4,FALSE),0)</f>
        <v>5</v>
      </c>
      <c r="K74" s="63">
        <f>SUM(F74:J74)</f>
        <v>54</v>
      </c>
    </row>
    <row r="75" spans="1:11">
      <c r="A75" s="60">
        <v>73</v>
      </c>
      <c r="B75" s="40">
        <v>112</v>
      </c>
      <c r="C75" s="61" t="str">
        <f>VLOOKUP(B75,Riders!$A$2:$F$195,6,FALSE)</f>
        <v>Alex, GRUNKE</v>
      </c>
      <c r="D75" s="61" t="str">
        <f>VLOOKUP(B75,Riders!$A$2:$F$195,3,FALSE)</f>
        <v>Data#3 Cisco p/b Scody</v>
      </c>
      <c r="E75" s="64" t="str">
        <f>VLOOKUP(B75,Riders!$A$2:$G$195,7,FALSE)</f>
        <v>Elite</v>
      </c>
      <c r="F75" s="40">
        <v>13</v>
      </c>
      <c r="G75" s="62">
        <f>IFERROR(VLOOKUP(B75,'Rd4 Stge1 Points'!$B$3:$E$100,4,FALSE),0)</f>
        <v>22</v>
      </c>
      <c r="H75" s="62">
        <f>IFERROR(VLOOKUP(B75,'Rd4 Stge2A Points'!$B$3:$E$107,4,FALSE),0)</f>
        <v>13</v>
      </c>
      <c r="I75" s="62">
        <f>IFERROR(VLOOKUP(B75,'Rd4 Stge2B Points'!$B$3:$E$96,4,FALSE),0)</f>
        <v>0</v>
      </c>
      <c r="J75" s="62">
        <f>IFERROR(VLOOKUP(B75,'Rd4 Stge3 Points'!$B$3:$E$83,4,FALSE),0)</f>
        <v>5</v>
      </c>
      <c r="K75" s="63">
        <f>SUM(F75:J75)</f>
        <v>53</v>
      </c>
    </row>
    <row r="76" spans="1:11">
      <c r="A76" s="60">
        <v>74</v>
      </c>
      <c r="B76" s="40">
        <v>131</v>
      </c>
      <c r="C76" s="61" t="str">
        <f>VLOOKUP(B76,Riders!$A$2:$F$195,6,FALSE)</f>
        <v>Ian, JOHNSTON</v>
      </c>
      <c r="D76" s="61" t="str">
        <f>VLOOKUP(B76,Riders!$A$2:$F$195,3,FALSE)</f>
        <v>Hamilton Wheelers Elite Team</v>
      </c>
      <c r="E76" s="64" t="str">
        <f>VLOOKUP(B76,Riders!$A$2:$G$195,7,FALSE)</f>
        <v>Master</v>
      </c>
      <c r="F76" s="62">
        <v>18</v>
      </c>
      <c r="G76" s="62">
        <f>IFERROR(VLOOKUP(B76,'Rd4 Stge1 Points'!$B$3:$E$100,4,FALSE),0)</f>
        <v>5</v>
      </c>
      <c r="H76" s="62">
        <f>IFERROR(VLOOKUP(B76,'Rd4 Stge2A Points'!$B$3:$E$107,4,FALSE),0)</f>
        <v>2</v>
      </c>
      <c r="I76" s="62">
        <f>IFERROR(VLOOKUP(B76,'Rd4 Stge2B Points'!$B$3:$E$96,4,FALSE),0)</f>
        <v>0</v>
      </c>
      <c r="J76" s="62">
        <f>IFERROR(VLOOKUP(B76,'Rd4 Stge3 Points'!$B$3:$E$83,4,FALSE),0)</f>
        <v>26</v>
      </c>
      <c r="K76" s="63">
        <f>SUM(F76:J76)</f>
        <v>51</v>
      </c>
    </row>
    <row r="77" spans="1:11" s="52" customFormat="1">
      <c r="A77" s="60">
        <v>75</v>
      </c>
      <c r="B77" s="64">
        <v>78</v>
      </c>
      <c r="C77" s="61" t="str">
        <f>VLOOKUP(B77,Riders!$A$2:$F$195,6,FALSE)</f>
        <v>Luke, VAN MAANENBERG</v>
      </c>
      <c r="D77" s="61" t="str">
        <f>VLOOKUP(B77,Riders!$A$2:$F$195,3,FALSE)</f>
        <v>Campos Cycling Team</v>
      </c>
      <c r="E77" s="64" t="str">
        <f>VLOOKUP(B77,Riders!$A$2:$G$195,7,FALSE)</f>
        <v>Elite</v>
      </c>
      <c r="F77" s="62">
        <v>43</v>
      </c>
      <c r="G77" s="62">
        <f>IFERROR(VLOOKUP(B77,'Rd4 Stge1 Points'!$B$3:$E$100,4,FALSE),0)</f>
        <v>5</v>
      </c>
      <c r="H77" s="62">
        <f>IFERROR(VLOOKUP(B77,'Rd4 Stge2A Points'!$B$3:$E$107,4,FALSE),0)</f>
        <v>2</v>
      </c>
      <c r="I77" s="62">
        <f>IFERROR(VLOOKUP(B77,'Rd4 Stge2B Points'!$B$3:$E$96,4,FALSE),0)</f>
        <v>0</v>
      </c>
      <c r="J77" s="62">
        <f>IFERROR(VLOOKUP(B77,'Rd4 Stge3 Points'!$B$3:$E$83,4,FALSE),0)</f>
        <v>0</v>
      </c>
      <c r="K77" s="63">
        <f>SUM(F77:J77)</f>
        <v>50</v>
      </c>
    </row>
    <row r="78" spans="1:11">
      <c r="A78" s="60">
        <v>75</v>
      </c>
      <c r="B78" s="64">
        <v>117</v>
      </c>
      <c r="C78" s="61" t="str">
        <f>VLOOKUP(B78,Riders!$A$2:$F$195,6,FALSE)</f>
        <v>Stuart, COWIN</v>
      </c>
      <c r="D78" s="61" t="str">
        <f>VLOOKUP(B78,Riders!$A$2:$F$195,3,FALSE)</f>
        <v>Data#3 Cisco p/b Scody</v>
      </c>
      <c r="E78" s="64" t="str">
        <f>VLOOKUP(B78,Riders!$A$2:$G$195,7,FALSE)</f>
        <v>Master</v>
      </c>
      <c r="F78" s="62">
        <v>50</v>
      </c>
      <c r="G78" s="62">
        <f>IFERROR(VLOOKUP(B78,'Rd4 Stge1 Points'!$B$3:$E$100,4,FALSE),0)</f>
        <v>0</v>
      </c>
      <c r="H78" s="62">
        <f>IFERROR(VLOOKUP(B78,'Rd4 Stge2A Points'!$B$3:$E$107,4,FALSE),0)</f>
        <v>0</v>
      </c>
      <c r="I78" s="62">
        <f>IFERROR(VLOOKUP(B78,'Rd4 Stge2B Points'!$B$3:$E$96,4,FALSE),0)</f>
        <v>0</v>
      </c>
      <c r="J78" s="62">
        <f>IFERROR(VLOOKUP(B78,'Rd4 Stge3 Points'!$B$3:$E$83,4,FALSE),0)</f>
        <v>0</v>
      </c>
      <c r="K78" s="63">
        <f>SUM(F78:J78)</f>
        <v>50</v>
      </c>
    </row>
    <row r="79" spans="1:11">
      <c r="A79" s="60">
        <v>77</v>
      </c>
      <c r="B79" s="40">
        <v>123</v>
      </c>
      <c r="C79" s="61" t="str">
        <f>VLOOKUP(B79,Riders!$A$2:$F$195,6,FALSE)</f>
        <v>Jason, PORTER</v>
      </c>
      <c r="D79" s="61" t="str">
        <f>VLOOKUP(B79,Riders!$A$2:$F$195,3,FALSE)</f>
        <v>Podium Life p/b Espresso Garage</v>
      </c>
      <c r="E79" s="64" t="str">
        <f>VLOOKUP(B79,Riders!$A$2:$G$195,7,FALSE)</f>
        <v>Master</v>
      </c>
      <c r="F79" s="40">
        <v>48</v>
      </c>
      <c r="G79" s="62">
        <f>IFERROR(VLOOKUP(B79,'Rd4 Stge1 Points'!$B$3:$E$100,4,FALSE),0)</f>
        <v>0</v>
      </c>
      <c r="H79" s="62">
        <f>IFERROR(VLOOKUP(B79,'Rd4 Stge2A Points'!$B$3:$E$107,4,FALSE),0)</f>
        <v>0</v>
      </c>
      <c r="I79" s="62">
        <f>IFERROR(VLOOKUP(B79,'Rd4 Stge2B Points'!$B$3:$E$96,4,FALSE),0)</f>
        <v>0</v>
      </c>
      <c r="J79" s="62">
        <f>IFERROR(VLOOKUP(B79,'Rd4 Stge3 Points'!$B$3:$E$83,4,FALSE),0)</f>
        <v>0</v>
      </c>
      <c r="K79" s="63">
        <f>SUM(F79:J79)</f>
        <v>48</v>
      </c>
    </row>
    <row r="80" spans="1:11">
      <c r="A80" s="60">
        <v>77</v>
      </c>
      <c r="B80" s="40">
        <v>75</v>
      </c>
      <c r="C80" s="61" t="str">
        <f>VLOOKUP(B80,Riders!$A$2:$F$195,6,FALSE)</f>
        <v>Ryan, MORGAN</v>
      </c>
      <c r="D80" s="61" t="str">
        <f>VLOOKUP(B80,Riders!$A$2:$F$195,3,FALSE)</f>
        <v>Campos Cycling Team</v>
      </c>
      <c r="E80" s="64" t="str">
        <f>VLOOKUP(B80,Riders!$A$2:$G$195,7,FALSE)</f>
        <v>Elite</v>
      </c>
      <c r="F80" s="40">
        <v>48</v>
      </c>
      <c r="G80" s="62">
        <f>IFERROR(VLOOKUP(B80,'Rd4 Stge1 Points'!$B$3:$E$100,4,FALSE),0)</f>
        <v>0</v>
      </c>
      <c r="H80" s="62">
        <f>IFERROR(VLOOKUP(B80,'Rd4 Stge2A Points'!$B$3:$E$107,4,FALSE),0)</f>
        <v>0</v>
      </c>
      <c r="I80" s="62">
        <f>IFERROR(VLOOKUP(B80,'Rd4 Stge2B Points'!$B$3:$E$96,4,FALSE),0)</f>
        <v>0</v>
      </c>
      <c r="J80" s="62">
        <f>IFERROR(VLOOKUP(B80,'Rd4 Stge3 Points'!$B$3:$E$83,4,FALSE),0)</f>
        <v>0</v>
      </c>
      <c r="K80" s="63">
        <f>SUM(F80:J80)</f>
        <v>48</v>
      </c>
    </row>
    <row r="81" spans="1:11">
      <c r="A81" s="60">
        <v>77</v>
      </c>
      <c r="B81" s="64">
        <v>125</v>
      </c>
      <c r="C81" s="61" t="str">
        <f>VLOOKUP(B81,Riders!$A$2:$F$195,6,FALSE)</f>
        <v>Luke, CUNNINGHAM</v>
      </c>
      <c r="D81" s="61" t="str">
        <f>VLOOKUP(B81,Riders!$A$2:$F$195,3,FALSE)</f>
        <v>Podium Life p/b Espresso Garage</v>
      </c>
      <c r="E81" s="64" t="str">
        <f>VLOOKUP(B81,Riders!$A$2:$G$195,7,FALSE)</f>
        <v>Elite</v>
      </c>
      <c r="F81" s="62">
        <v>48</v>
      </c>
      <c r="G81" s="62">
        <f>IFERROR(VLOOKUP(B81,'Rd4 Stge1 Points'!$B$3:$E$100,4,FALSE),0)</f>
        <v>0</v>
      </c>
      <c r="H81" s="62">
        <f>IFERROR(VLOOKUP(B81,'Rd4 Stge2A Points'!$B$3:$E$107,4,FALSE),0)</f>
        <v>0</v>
      </c>
      <c r="I81" s="62">
        <f>IFERROR(VLOOKUP(B81,'Rd4 Stge2B Points'!$B$3:$E$96,4,FALSE),0)</f>
        <v>0</v>
      </c>
      <c r="J81" s="62">
        <f>IFERROR(VLOOKUP(B81,'Rd4 Stge3 Points'!$B$3:$E$83,4,FALSE),0)</f>
        <v>0</v>
      </c>
      <c r="K81" s="63">
        <f>SUM(F81:J81)</f>
        <v>48</v>
      </c>
    </row>
    <row r="82" spans="1:11">
      <c r="A82" s="60">
        <v>80</v>
      </c>
      <c r="B82" s="64">
        <v>110</v>
      </c>
      <c r="C82" s="61" t="str">
        <f>VLOOKUP(B82,Riders!$A$2:$F$195,6,FALSE)</f>
        <v>Leighton, TAYLOR</v>
      </c>
      <c r="D82" s="61" t="str">
        <f>VLOOKUP(B82,Riders!$A$2:$F$195,3,FALSE)</f>
        <v>Balmoral Elite Team sponsored by O'Donnel Legal and EPIC Assist</v>
      </c>
      <c r="E82" s="64" t="str">
        <f>VLOOKUP(B82,Riders!$A$2:$G$195,7,FALSE)</f>
        <v>U23</v>
      </c>
      <c r="F82" s="62">
        <v>47</v>
      </c>
      <c r="G82" s="62">
        <f>IFERROR(VLOOKUP(B82,'Rd4 Stge1 Points'!$B$3:$E$100,4,FALSE),0)</f>
        <v>0</v>
      </c>
      <c r="H82" s="62">
        <f>IFERROR(VLOOKUP(B82,'Rd4 Stge2A Points'!$B$3:$E$107,4,FALSE),0)</f>
        <v>0</v>
      </c>
      <c r="I82" s="62">
        <f>IFERROR(VLOOKUP(B82,'Rd4 Stge2B Points'!$B$3:$E$96,4,FALSE),0)</f>
        <v>0</v>
      </c>
      <c r="J82" s="62">
        <f>IFERROR(VLOOKUP(B82,'Rd4 Stge3 Points'!$B$3:$E$83,4,FALSE),0)</f>
        <v>0</v>
      </c>
      <c r="K82" s="63">
        <f>SUM(F82:J82)</f>
        <v>47</v>
      </c>
    </row>
    <row r="83" spans="1:11">
      <c r="A83" s="60">
        <v>80</v>
      </c>
      <c r="B83" s="40">
        <v>66</v>
      </c>
      <c r="C83" s="61" t="str">
        <f>VLOOKUP(B83,Riders!$A$2:$F$195,6,FALSE)</f>
        <v>Matt, ZARANSKI</v>
      </c>
      <c r="D83" s="61" t="str">
        <f>VLOOKUP(B83,Riders!$A$2:$F$195,3,FALSE)</f>
        <v>Cobra9 Intebuild Racing</v>
      </c>
      <c r="E83" s="64" t="str">
        <f>VLOOKUP(B83,Riders!$A$2:$G$195,7,FALSE)</f>
        <v>Elite</v>
      </c>
      <c r="F83" s="40">
        <v>35</v>
      </c>
      <c r="G83" s="62">
        <f>IFERROR(VLOOKUP(B83,'Rd4 Stge1 Points'!$B$3:$E$100,4,FALSE),0)</f>
        <v>5</v>
      </c>
      <c r="H83" s="62">
        <f>IFERROR(VLOOKUP(B83,'Rd4 Stge2A Points'!$B$3:$E$107,4,FALSE),0)</f>
        <v>2</v>
      </c>
      <c r="I83" s="62">
        <f>IFERROR(VLOOKUP(B83,'Rd4 Stge2B Points'!$B$3:$E$96,4,FALSE),0)</f>
        <v>0</v>
      </c>
      <c r="J83" s="62">
        <f>IFERROR(VLOOKUP(B83,'Rd4 Stge3 Points'!$B$3:$E$83,4,FALSE),0)</f>
        <v>5</v>
      </c>
      <c r="K83" s="63">
        <f>SUM(F83:J83)</f>
        <v>47</v>
      </c>
    </row>
    <row r="84" spans="1:11">
      <c r="A84" s="60">
        <v>82</v>
      </c>
      <c r="B84" s="64">
        <v>55</v>
      </c>
      <c r="C84" s="61" t="str">
        <f>VLOOKUP(B84,Riders!$A$2:$F$195,6,FALSE)</f>
        <v>Louis, PIJPERS</v>
      </c>
      <c r="D84" s="61" t="str">
        <f>VLOOKUP(B84,Riders!$A$2:$F$195,3,FALSE)</f>
        <v>Colliers Racing</v>
      </c>
      <c r="E84" s="64" t="str">
        <f>VLOOKUP(B84,Riders!$A$2:$G$195,7,FALSE)</f>
        <v>Elite</v>
      </c>
      <c r="F84" s="62">
        <v>32</v>
      </c>
      <c r="G84" s="62">
        <f>IFERROR(VLOOKUP(B84,'Rd4 Stge1 Points'!$B$3:$E$100,4,FALSE),0)</f>
        <v>5</v>
      </c>
      <c r="H84" s="62">
        <f>IFERROR(VLOOKUP(B84,'Rd4 Stge2A Points'!$B$3:$E$107,4,FALSE),0)</f>
        <v>2</v>
      </c>
      <c r="I84" s="62">
        <f>IFERROR(VLOOKUP(B84,'Rd4 Stge2B Points'!$B$3:$E$96,4,FALSE),0)</f>
        <v>0</v>
      </c>
      <c r="J84" s="62">
        <f>IFERROR(VLOOKUP(B84,'Rd4 Stge3 Points'!$B$3:$E$83,4,FALSE),0)</f>
        <v>5</v>
      </c>
      <c r="K84" s="63">
        <f>SUM(F84:J84)</f>
        <v>44</v>
      </c>
    </row>
    <row r="85" spans="1:11">
      <c r="A85" s="60">
        <v>83</v>
      </c>
      <c r="B85" s="64">
        <v>148</v>
      </c>
      <c r="C85" s="61" t="str">
        <f>VLOOKUP(B85,Riders!$A$2:$F$195,6,FALSE)</f>
        <v>William, GEORGESON</v>
      </c>
      <c r="D85" s="61" t="str">
        <f>VLOOKUP(B85,Riders!$A$2:$F$195,3,FALSE)</f>
        <v>Intervelo p/b Fitzroy Island</v>
      </c>
      <c r="E85" s="64" t="str">
        <f>VLOOKUP(B85,Riders!$A$2:$G$195,7,FALSE)</f>
        <v>U23</v>
      </c>
      <c r="F85" s="62">
        <v>19</v>
      </c>
      <c r="G85" s="62">
        <f>IFERROR(VLOOKUP(B85,'Rd4 Stge1 Points'!$B$3:$E$100,4,FALSE),0)</f>
        <v>24</v>
      </c>
      <c r="H85" s="62">
        <f>IFERROR(VLOOKUP(B85,'Rd4 Stge2A Points'!$B$3:$E$107,4,FALSE),0)</f>
        <v>0</v>
      </c>
      <c r="I85" s="62">
        <f>IFERROR(VLOOKUP(B85,'Rd4 Stge2B Points'!$B$3:$E$96,4,FALSE),0)</f>
        <v>0</v>
      </c>
      <c r="J85" s="62">
        <f>IFERROR(VLOOKUP(B85,'Rd4 Stge3 Points'!$B$3:$E$83,4,FALSE),0)</f>
        <v>0</v>
      </c>
      <c r="K85" s="63">
        <f>SUM(F85:J85)</f>
        <v>43</v>
      </c>
    </row>
    <row r="86" spans="1:11">
      <c r="A86" s="60">
        <v>83</v>
      </c>
      <c r="B86" s="40">
        <v>78</v>
      </c>
      <c r="C86" s="61" t="str">
        <f>VLOOKUP(B86,Riders!$A$2:$F$195,6,FALSE)</f>
        <v>Luke, VAN MAANENBERG</v>
      </c>
      <c r="D86" s="61" t="str">
        <f>VLOOKUP(B86,Riders!$A$2:$F$195,3,FALSE)</f>
        <v>Campos Cycling Team</v>
      </c>
      <c r="E86" s="64" t="str">
        <f>VLOOKUP(B86,Riders!$A$2:$G$195,7,FALSE)</f>
        <v>Elite</v>
      </c>
      <c r="F86" s="40">
        <v>36</v>
      </c>
      <c r="G86" s="62">
        <f>IFERROR(VLOOKUP(B86,'Rd4 Stge1 Points'!$B$3:$E$100,4,FALSE),0)</f>
        <v>5</v>
      </c>
      <c r="H86" s="62">
        <f>IFERROR(VLOOKUP(B86,'Rd4 Stge2A Points'!$B$3:$E$107,4,FALSE),0)</f>
        <v>2</v>
      </c>
      <c r="I86" s="62">
        <f>IFERROR(VLOOKUP(B86,'Rd4 Stge2B Points'!$B$3:$E$96,4,FALSE),0)</f>
        <v>0</v>
      </c>
      <c r="J86" s="62">
        <f>IFERROR(VLOOKUP(B86,'Rd4 Stge3 Points'!$B$3:$E$83,4,FALSE),0)</f>
        <v>0</v>
      </c>
      <c r="K86" s="63">
        <f>SUM(F86:J86)</f>
        <v>43</v>
      </c>
    </row>
    <row r="87" spans="1:11">
      <c r="A87" s="60">
        <v>85</v>
      </c>
      <c r="B87" s="40">
        <v>37</v>
      </c>
      <c r="C87" s="61" t="str">
        <f>VLOOKUP(B87,Riders!$A$2:$F$195,6,FALSE)</f>
        <v>Mark, JAMIESON</v>
      </c>
      <c r="D87" s="61" t="str">
        <f>VLOOKUP(B87,Riders!$A$2:$F$195,3,FALSE)</f>
        <v>Giant Rockhampton</v>
      </c>
      <c r="E87" s="64" t="str">
        <f>VLOOKUP(B87,Riders!$A$2:$G$195,7,FALSE)</f>
        <v>Elite</v>
      </c>
      <c r="F87" s="40">
        <v>42</v>
      </c>
      <c r="G87" s="62">
        <f>IFERROR(VLOOKUP(B87,'Rd4 Stge1 Points'!$B$3:$E$100,4,FALSE),0)</f>
        <v>0</v>
      </c>
      <c r="H87" s="62">
        <f>IFERROR(VLOOKUP(B87,'Rd4 Stge2A Points'!$B$3:$E$107,4,FALSE),0)</f>
        <v>0</v>
      </c>
      <c r="I87" s="62">
        <f>IFERROR(VLOOKUP(B87,'Rd4 Stge2B Points'!$B$3:$E$96,4,FALSE),0)</f>
        <v>0</v>
      </c>
      <c r="J87" s="62">
        <f>IFERROR(VLOOKUP(B87,'Rd4 Stge3 Points'!$B$3:$E$83,4,FALSE),0)</f>
        <v>0</v>
      </c>
      <c r="K87" s="63">
        <f>SUM(F87:J87)</f>
        <v>42</v>
      </c>
    </row>
    <row r="88" spans="1:11">
      <c r="A88" s="60">
        <v>85</v>
      </c>
      <c r="B88" s="64">
        <v>140</v>
      </c>
      <c r="C88" s="61" t="str">
        <f>VLOOKUP(B88,Riders!$A$2:$F$195,6,FALSE)</f>
        <v>Murray, MCCLYMONT</v>
      </c>
      <c r="D88" s="61" t="str">
        <f>VLOOKUP(B88,Riders!$A$2:$F$195,3,FALSE)</f>
        <v>Hamilton Wheelers Elite Team</v>
      </c>
      <c r="E88" s="64" t="str">
        <f>VLOOKUP(B88,Riders!$A$2:$G$195,7,FALSE)</f>
        <v>Master</v>
      </c>
      <c r="F88" s="62">
        <v>0</v>
      </c>
      <c r="G88" s="62">
        <f>IFERROR(VLOOKUP(B88,'Rd4 Stge1 Points'!$B$3:$E$100,4,FALSE),0)</f>
        <v>5</v>
      </c>
      <c r="H88" s="62">
        <f>IFERROR(VLOOKUP(B88,'Rd4 Stge2A Points'!$B$3:$E$107,4,FALSE),0)</f>
        <v>2</v>
      </c>
      <c r="I88" s="62">
        <f>IFERROR(VLOOKUP(B88,'Rd4 Stge2B Points'!$B$3:$E$96,4,FALSE),0)</f>
        <v>0</v>
      </c>
      <c r="J88" s="62">
        <f>IFERROR(VLOOKUP(B88,'Rd4 Stge3 Points'!$B$3:$E$83,4,FALSE),0)</f>
        <v>35</v>
      </c>
      <c r="K88" s="63">
        <f>SUM(F88:J88)</f>
        <v>42</v>
      </c>
    </row>
    <row r="89" spans="1:11">
      <c r="A89" s="60">
        <v>85</v>
      </c>
      <c r="B89" s="40">
        <v>63</v>
      </c>
      <c r="C89" s="61" t="str">
        <f>VLOOKUP(B89,Riders!$A$2:$F$195,6,FALSE)</f>
        <v>Nathan, WHITE</v>
      </c>
      <c r="D89" s="61" t="str">
        <f>VLOOKUP(B89,Riders!$A$2:$F$195,3,FALSE)</f>
        <v>Cobra9 Intebuild Racing</v>
      </c>
      <c r="E89" s="64" t="str">
        <f>VLOOKUP(B89,Riders!$A$2:$G$195,7,FALSE)</f>
        <v>Master</v>
      </c>
      <c r="F89" s="62">
        <v>31</v>
      </c>
      <c r="G89" s="62">
        <f>IFERROR(VLOOKUP(B89,'Rd4 Stge1 Points'!$B$3:$E$100,4,FALSE),0)</f>
        <v>5</v>
      </c>
      <c r="H89" s="62">
        <f>IFERROR(VLOOKUP(B89,'Rd4 Stge2A Points'!$B$3:$E$107,4,FALSE),0)</f>
        <v>0</v>
      </c>
      <c r="I89" s="62">
        <f>IFERROR(VLOOKUP(B89,'Rd4 Stge2B Points'!$B$3:$E$96,4,FALSE),0)</f>
        <v>1</v>
      </c>
      <c r="J89" s="62">
        <f>IFERROR(VLOOKUP(B89,'Rd4 Stge3 Points'!$B$3:$E$83,4,FALSE),0)</f>
        <v>5</v>
      </c>
      <c r="K89" s="63">
        <f>SUM(F89:J89)</f>
        <v>42</v>
      </c>
    </row>
    <row r="90" spans="1:11">
      <c r="A90" s="60">
        <v>88</v>
      </c>
      <c r="B90" s="64">
        <v>54</v>
      </c>
      <c r="C90" s="61" t="str">
        <f>VLOOKUP(B90,Riders!$A$2:$F$195,6,FALSE)</f>
        <v>Michael, CURLEY</v>
      </c>
      <c r="D90" s="61" t="str">
        <f>VLOOKUP(B90,Riders!$A$2:$F$195,3,FALSE)</f>
        <v>Colliers Racing</v>
      </c>
      <c r="E90" s="64" t="str">
        <f>VLOOKUP(B90,Riders!$A$2:$G$195,7,FALSE)</f>
        <v>Master</v>
      </c>
      <c r="F90" s="62">
        <v>30</v>
      </c>
      <c r="G90" s="62">
        <f>IFERROR(VLOOKUP(B90,'Rd4 Stge1 Points'!$B$3:$E$100,4,FALSE),0)</f>
        <v>5</v>
      </c>
      <c r="H90" s="62">
        <f>IFERROR(VLOOKUP(B90,'Rd4 Stge2A Points'!$B$3:$E$107,4,FALSE),0)</f>
        <v>0</v>
      </c>
      <c r="I90" s="62">
        <f>IFERROR(VLOOKUP(B90,'Rd4 Stge2B Points'!$B$3:$E$96,4,FALSE),0)</f>
        <v>1</v>
      </c>
      <c r="J90" s="62">
        <f>IFERROR(VLOOKUP(B90,'Rd4 Stge3 Points'!$B$3:$E$83,4,FALSE),0)</f>
        <v>5</v>
      </c>
      <c r="K90" s="63">
        <f>SUM(F90:J90)</f>
        <v>41</v>
      </c>
    </row>
    <row r="91" spans="1:11">
      <c r="A91" s="60">
        <v>89</v>
      </c>
      <c r="B91" s="64">
        <v>5</v>
      </c>
      <c r="C91" s="61" t="str">
        <f>VLOOKUP(B91,Riders!$A$2:$F$195,6,FALSE)</f>
        <v>Alexander, MENA</v>
      </c>
      <c r="D91" s="61" t="str">
        <f>VLOOKUP(B91,Riders!$A$2:$F$195,3,FALSE)</f>
        <v>Procella Sports p/b Jumbo Interactive</v>
      </c>
      <c r="E91" s="64" t="str">
        <f>VLOOKUP(B91,Riders!$A$2:$G$195,7,FALSE)</f>
        <v>U23</v>
      </c>
      <c r="F91" s="62">
        <v>0</v>
      </c>
      <c r="G91" s="62">
        <f>IFERROR(VLOOKUP(B91,'Rd4 Stge1 Points'!$B$3:$E$100,4,FALSE),0)</f>
        <v>5</v>
      </c>
      <c r="H91" s="62">
        <f>IFERROR(VLOOKUP(B91,'Rd4 Stge2A Points'!$B$3:$E$107,4,FALSE),0)</f>
        <v>0</v>
      </c>
      <c r="I91" s="62">
        <f>IFERROR(VLOOKUP(B91,'Rd4 Stge2B Points'!$B$3:$E$96,4,FALSE),0)</f>
        <v>14</v>
      </c>
      <c r="J91" s="62">
        <f>IFERROR(VLOOKUP(B91,'Rd4 Stge3 Points'!$B$3:$E$83,4,FALSE),0)</f>
        <v>21</v>
      </c>
      <c r="K91" s="63">
        <f>SUM(F91:J91)</f>
        <v>40</v>
      </c>
    </row>
    <row r="92" spans="1:11">
      <c r="A92" s="60">
        <v>89</v>
      </c>
      <c r="B92" s="40">
        <v>61</v>
      </c>
      <c r="C92" s="61" t="str">
        <f>VLOOKUP(B92,Riders!$A$2:$F$195,6,FALSE)</f>
        <v>Kurtis, BRENT</v>
      </c>
      <c r="D92" s="61" t="str">
        <f>VLOOKUP(B92,Riders!$A$2:$F$195,3,FALSE)</f>
        <v>Cobra9 Intebuild Racing</v>
      </c>
      <c r="E92" s="64" t="str">
        <f>VLOOKUP(B92,Riders!$A$2:$G$195,7,FALSE)</f>
        <v>Master</v>
      </c>
      <c r="F92" s="40">
        <v>13</v>
      </c>
      <c r="G92" s="62">
        <f>IFERROR(VLOOKUP(B92,'Rd4 Stge1 Points'!$B$3:$E$100,4,FALSE),0)</f>
        <v>17</v>
      </c>
      <c r="H92" s="62">
        <f>IFERROR(VLOOKUP(B92,'Rd4 Stge2A Points'!$B$3:$E$107,4,FALSE),0)</f>
        <v>0</v>
      </c>
      <c r="I92" s="62">
        <f>IFERROR(VLOOKUP(B92,'Rd4 Stge2B Points'!$B$3:$E$96,4,FALSE),0)</f>
        <v>4</v>
      </c>
      <c r="J92" s="62">
        <f>IFERROR(VLOOKUP(B92,'Rd4 Stge3 Points'!$B$3:$E$83,4,FALSE),0)</f>
        <v>5</v>
      </c>
      <c r="K92" s="63">
        <f>SUM(F92:J92)</f>
        <v>39</v>
      </c>
    </row>
    <row r="93" spans="1:11">
      <c r="A93" s="60">
        <v>89</v>
      </c>
      <c r="B93" s="40">
        <v>99</v>
      </c>
      <c r="C93" s="61" t="str">
        <f>VLOOKUP(B93,Riders!$A$2:$F$195,6,FALSE)</f>
        <v>Mark, RICHARDSON</v>
      </c>
      <c r="D93" s="61" t="str">
        <f>VLOOKUP(B93,Riders!$A$2:$F$195,3,FALSE)</f>
        <v>QSM Racing</v>
      </c>
      <c r="E93" s="64" t="str">
        <f>VLOOKUP(B93,Riders!$A$2:$G$195,7,FALSE)</f>
        <v>Elite</v>
      </c>
      <c r="F93" s="40">
        <v>18</v>
      </c>
      <c r="G93" s="62">
        <f>IFERROR(VLOOKUP(B93,'Rd4 Stge1 Points'!$B$3:$E$100,4,FALSE),0)</f>
        <v>5</v>
      </c>
      <c r="H93" s="62">
        <f>IFERROR(VLOOKUP(B93,'Rd4 Stge2A Points'!$B$3:$E$107,4,FALSE),0)</f>
        <v>0</v>
      </c>
      <c r="I93" s="62">
        <f>IFERROR(VLOOKUP(B93,'Rd4 Stge2B Points'!$B$3:$E$96,4,FALSE),0)</f>
        <v>11</v>
      </c>
      <c r="J93" s="62">
        <f>IFERROR(VLOOKUP(B93,'Rd4 Stge3 Points'!$B$3:$E$83,4,FALSE),0)</f>
        <v>5</v>
      </c>
      <c r="K93" s="63">
        <f>SUM(F93:J93)</f>
        <v>39</v>
      </c>
    </row>
    <row r="94" spans="1:11">
      <c r="A94" s="60">
        <v>92</v>
      </c>
      <c r="B94" s="64">
        <v>160</v>
      </c>
      <c r="C94" s="61" t="str">
        <f>VLOOKUP(B94,Riders!$A$2:$F$195,6,FALSE)</f>
        <v>Amarni, DRAKE</v>
      </c>
      <c r="D94" s="61" t="str">
        <f>VLOOKUP(B94,Riders!$A$2:$F$195,3,FALSE)</f>
        <v>McDonalds Downunder</v>
      </c>
      <c r="E94" s="64" t="str">
        <f>VLOOKUP(B94,Riders!$A$2:$G$195,7,FALSE)</f>
        <v>U23</v>
      </c>
      <c r="F94" s="62">
        <v>0</v>
      </c>
      <c r="G94" s="62">
        <f>IFERROR(VLOOKUP(B94,'Rd4 Stge1 Points'!$B$3:$E$100,4,FALSE),0)</f>
        <v>5</v>
      </c>
      <c r="H94" s="62">
        <f>IFERROR(VLOOKUP(B94,'Rd4 Stge2A Points'!$B$3:$E$107,4,FALSE),0)</f>
        <v>2</v>
      </c>
      <c r="I94" s="62">
        <f>IFERROR(VLOOKUP(B94,'Rd4 Stge2B Points'!$B$3:$E$96,4,FALSE),0)</f>
        <v>0</v>
      </c>
      <c r="J94" s="62">
        <f>IFERROR(VLOOKUP(B94,'Rd4 Stge3 Points'!$B$3:$E$83,4,FALSE),0)</f>
        <v>30</v>
      </c>
      <c r="K94" s="63">
        <f>SUM(F94:J94)</f>
        <v>37</v>
      </c>
    </row>
    <row r="95" spans="1:11">
      <c r="A95" s="60">
        <v>93</v>
      </c>
      <c r="B95" s="64">
        <v>2</v>
      </c>
      <c r="C95" s="61" t="str">
        <f>VLOOKUP(B95,Riders!$A$2:$F$195,6,FALSE)</f>
        <v>Ryan, FORD</v>
      </c>
      <c r="D95" s="61" t="str">
        <f>VLOOKUP(B95,Riders!$A$2:$F$195,3,FALSE)</f>
        <v>Procella Sports p/b Jumbo Interactive</v>
      </c>
      <c r="E95" s="64" t="str">
        <f>VLOOKUP(B95,Riders!$A$2:$G$195,7,FALSE)</f>
        <v>U23</v>
      </c>
      <c r="F95" s="62">
        <v>36</v>
      </c>
      <c r="G95" s="62">
        <f>IFERROR(VLOOKUP(B95,'Rd4 Stge1 Points'!$B$3:$E$100,4,FALSE),0)</f>
        <v>0</v>
      </c>
      <c r="H95" s="62">
        <f>IFERROR(VLOOKUP(B95,'Rd4 Stge2A Points'!$B$3:$E$107,4,FALSE),0)</f>
        <v>0</v>
      </c>
      <c r="I95" s="62">
        <f>IFERROR(VLOOKUP(B95,'Rd4 Stge2B Points'!$B$3:$E$96,4,FALSE),0)</f>
        <v>0</v>
      </c>
      <c r="J95" s="62">
        <f>IFERROR(VLOOKUP(B95,'Rd4 Stge3 Points'!$B$3:$E$83,4,FALSE),0)</f>
        <v>0</v>
      </c>
      <c r="K95" s="63">
        <f>SUM(F95:J95)</f>
        <v>36</v>
      </c>
    </row>
    <row r="96" spans="1:11">
      <c r="A96" s="60">
        <v>93</v>
      </c>
      <c r="B96" s="64">
        <v>52</v>
      </c>
      <c r="C96" s="61" t="str">
        <f>VLOOKUP(B96,Riders!$A$2:$F$195,6,FALSE)</f>
        <v>Trent, WEST</v>
      </c>
      <c r="D96" s="61" t="str">
        <f>VLOOKUP(B96,Riders!$A$2:$F$195,3,FALSE)</f>
        <v>Colliers Racing</v>
      </c>
      <c r="E96" s="64" t="str">
        <f>VLOOKUP(B96,Riders!$A$2:$G$195,7,FALSE)</f>
        <v>Master</v>
      </c>
      <c r="F96" s="62">
        <v>7</v>
      </c>
      <c r="G96" s="62">
        <f>IFERROR(VLOOKUP(B96,'Rd4 Stge1 Points'!$B$3:$E$100,4,FALSE),0)</f>
        <v>5</v>
      </c>
      <c r="H96" s="62">
        <f>IFERROR(VLOOKUP(B96,'Rd4 Stge2A Points'!$B$3:$E$107,4,FALSE),0)</f>
        <v>0</v>
      </c>
      <c r="I96" s="62">
        <f>IFERROR(VLOOKUP(B96,'Rd4 Stge2B Points'!$B$3:$E$96,4,FALSE),0)</f>
        <v>19</v>
      </c>
      <c r="J96" s="62">
        <f>IFERROR(VLOOKUP(B96,'Rd4 Stge3 Points'!$B$3:$E$83,4,FALSE),0)</f>
        <v>5</v>
      </c>
      <c r="K96" s="63">
        <f>SUM(F96:J96)</f>
        <v>36</v>
      </c>
    </row>
    <row r="97" spans="1:11">
      <c r="A97" s="60">
        <v>95</v>
      </c>
      <c r="B97" s="64">
        <v>171</v>
      </c>
      <c r="C97" s="61" t="str">
        <f>VLOOKUP(B97,Riders!$A$2:$F$195,6,FALSE)</f>
        <v>Matthew, MURRAY</v>
      </c>
      <c r="D97" s="61" t="str">
        <f>VLOOKUP(B97,Riders!$A$2:$F$195,3,FALSE)</f>
        <v>Champion System</v>
      </c>
      <c r="E97" s="64" t="str">
        <f>VLOOKUP(B97,Riders!$A$2:$G$195,7,FALSE)</f>
        <v>Master</v>
      </c>
      <c r="F97" s="62">
        <v>19</v>
      </c>
      <c r="G97" s="62">
        <f>IFERROR(VLOOKUP(B97,'Rd4 Stge1 Points'!$B$3:$E$100,4,FALSE),0)</f>
        <v>5</v>
      </c>
      <c r="H97" s="62">
        <f>IFERROR(VLOOKUP(B97,'Rd4 Stge2A Points'!$B$3:$E$107,4,FALSE),0)</f>
        <v>2</v>
      </c>
      <c r="I97" s="62">
        <f>IFERROR(VLOOKUP(B97,'Rd4 Stge2B Points'!$B$3:$E$96,4,FALSE),0)</f>
        <v>0</v>
      </c>
      <c r="J97" s="62">
        <f>IFERROR(VLOOKUP(B97,'Rd4 Stge3 Points'!$B$3:$E$83,4,FALSE),0)</f>
        <v>5</v>
      </c>
      <c r="K97" s="63">
        <f>SUM(F97:J97)</f>
        <v>31</v>
      </c>
    </row>
    <row r="98" spans="1:11">
      <c r="A98" s="60">
        <v>95</v>
      </c>
      <c r="B98" s="64">
        <v>13</v>
      </c>
      <c r="C98" s="61" t="str">
        <f>VLOOKUP(B98,Riders!$A$2:$F$195,6,FALSE)</f>
        <v>Brendon, WOODESON</v>
      </c>
      <c r="D98" s="61" t="str">
        <f>VLOOKUP(B98,Riders!$A$2:$F$195,3,FALSE)</f>
        <v>Mipela Geo Solutions Altitude Race Team</v>
      </c>
      <c r="E98" s="64" t="str">
        <f>VLOOKUP(B98,Riders!$A$2:$G$195,7,FALSE)</f>
        <v>Elite</v>
      </c>
      <c r="F98" s="62">
        <v>19</v>
      </c>
      <c r="G98" s="62">
        <f>IFERROR(VLOOKUP(B98,'Rd4 Stge1 Points'!$B$3:$E$100,4,FALSE),0)</f>
        <v>5</v>
      </c>
      <c r="H98" s="62">
        <f>IFERROR(VLOOKUP(B98,'Rd4 Stge2A Points'!$B$3:$E$107,4,FALSE),0)</f>
        <v>2</v>
      </c>
      <c r="I98" s="62">
        <f>IFERROR(VLOOKUP(B98,'Rd4 Stge2B Points'!$B$3:$E$96,4,FALSE),0)</f>
        <v>0</v>
      </c>
      <c r="J98" s="62">
        <f>IFERROR(VLOOKUP(B98,'Rd4 Stge3 Points'!$B$3:$E$83,4,FALSE),0)</f>
        <v>5</v>
      </c>
      <c r="K98" s="63">
        <f>SUM(F98:J98)</f>
        <v>31</v>
      </c>
    </row>
    <row r="99" spans="1:11">
      <c r="A99" s="60">
        <v>97</v>
      </c>
      <c r="B99" s="40">
        <v>83</v>
      </c>
      <c r="C99" s="61" t="str">
        <f>VLOOKUP(B99,Riders!$A$2:$F$195,6,FALSE)</f>
        <v>Simon, MEYER</v>
      </c>
      <c r="D99" s="61" t="str">
        <f>VLOOKUP(B99,Riders!$A$2:$F$195,3,FALSE)</f>
        <v>Moreton Bay Cycling Club</v>
      </c>
      <c r="E99" s="64" t="str">
        <f>VLOOKUP(B99,Riders!$A$2:$G$195,7,FALSE)</f>
        <v>Master</v>
      </c>
      <c r="F99" s="40">
        <v>25</v>
      </c>
      <c r="G99" s="62">
        <f>IFERROR(VLOOKUP(B99,'Rd4 Stge1 Points'!$B$3:$E$100,4,FALSE),0)</f>
        <v>5</v>
      </c>
      <c r="H99" s="62">
        <f>IFERROR(VLOOKUP(B99,'Rd4 Stge2A Points'!$B$3:$E$107,4,FALSE),0)</f>
        <v>0</v>
      </c>
      <c r="I99" s="62">
        <f>IFERROR(VLOOKUP(B99,'Rd4 Stge2B Points'!$B$3:$E$96,4,FALSE),0)</f>
        <v>0</v>
      </c>
      <c r="J99" s="62">
        <f>IFERROR(VLOOKUP(B99,'Rd4 Stge3 Points'!$B$3:$E$83,4,FALSE),0)</f>
        <v>0</v>
      </c>
      <c r="K99" s="63">
        <f>SUM(F99:J99)</f>
        <v>30</v>
      </c>
    </row>
    <row r="100" spans="1:11">
      <c r="A100" s="60">
        <v>97</v>
      </c>
      <c r="B100" s="40">
        <v>94</v>
      </c>
      <c r="C100" s="61" t="str">
        <f>VLOOKUP(B100,Riders!$A$2:$F$195,6,FALSE)</f>
        <v>Mark, LASPINA</v>
      </c>
      <c r="D100" s="61" t="str">
        <f>VLOOKUP(B100,Riders!$A$2:$F$195,3,FALSE)</f>
        <v>QSM Racing</v>
      </c>
      <c r="E100" s="64" t="str">
        <f>VLOOKUP(B100,Riders!$A$2:$G$195,7,FALSE)</f>
        <v>Master</v>
      </c>
      <c r="F100" s="62">
        <v>30</v>
      </c>
      <c r="G100" s="62">
        <f>IFERROR(VLOOKUP(B100,'Rd4 Stge1 Points'!$B$3:$E$100,4,FALSE),0)</f>
        <v>0</v>
      </c>
      <c r="H100" s="62">
        <f>IFERROR(VLOOKUP(B100,'Rd4 Stge2A Points'!$B$3:$E$107,4,FALSE),0)</f>
        <v>0</v>
      </c>
      <c r="I100" s="62">
        <f>IFERROR(VLOOKUP(B100,'Rd4 Stge2B Points'!$B$3:$E$96,4,FALSE),0)</f>
        <v>0</v>
      </c>
      <c r="J100" s="62">
        <f>IFERROR(VLOOKUP(B100,'Rd4 Stge3 Points'!$B$3:$E$83,4,FALSE),0)</f>
        <v>0</v>
      </c>
      <c r="K100" s="63">
        <f>SUM(F100:J100)</f>
        <v>30</v>
      </c>
    </row>
    <row r="101" spans="1:11">
      <c r="A101" s="60">
        <v>97</v>
      </c>
      <c r="B101" s="64">
        <v>27</v>
      </c>
      <c r="C101" s="61" t="str">
        <f>VLOOKUP(B101,Riders!$A$2:$F$195,6,FALSE)</f>
        <v>Jarrod, SAMPSON</v>
      </c>
      <c r="D101" s="61" t="str">
        <f>VLOOKUP(B101,Riders!$A$2:$F$195,3,FALSE)</f>
        <v>Living Here Cycling Team Powered by Sedgman and Hitachi</v>
      </c>
      <c r="E101" s="64" t="str">
        <f>VLOOKUP(B101,Riders!$A$2:$G$195,7,FALSE)</f>
        <v>Elite</v>
      </c>
      <c r="F101" s="62">
        <v>19</v>
      </c>
      <c r="G101" s="62">
        <f>IFERROR(VLOOKUP(B101,'Rd4 Stge1 Points'!$B$3:$E$100,4,FALSE),0)</f>
        <v>5</v>
      </c>
      <c r="H101" s="62">
        <f>IFERROR(VLOOKUP(B101,'Rd4 Stge2A Points'!$B$3:$E$107,4,FALSE),0)</f>
        <v>0</v>
      </c>
      <c r="I101" s="62">
        <f>IFERROR(VLOOKUP(B101,'Rd4 Stge2B Points'!$B$3:$E$96,4,FALSE),0)</f>
        <v>1</v>
      </c>
      <c r="J101" s="62">
        <f>IFERROR(VLOOKUP(B101,'Rd4 Stge3 Points'!$B$3:$E$83,4,FALSE),0)</f>
        <v>5</v>
      </c>
      <c r="K101" s="63">
        <f>SUM(F101:J101)</f>
        <v>30</v>
      </c>
    </row>
    <row r="102" spans="1:11">
      <c r="A102" s="60">
        <v>100</v>
      </c>
      <c r="B102" s="64">
        <v>11</v>
      </c>
      <c r="C102" s="61" t="str">
        <f>VLOOKUP(B102,Riders!$A$2:$F$195,6,FALSE)</f>
        <v>Ric, BAKER</v>
      </c>
      <c r="D102" s="61" t="str">
        <f>VLOOKUP(B102,Riders!$A$2:$F$195,3,FALSE)</f>
        <v>Mipela Geo Solutions Altitude Race Team</v>
      </c>
      <c r="E102" s="64" t="str">
        <f>VLOOKUP(B102,Riders!$A$2:$G$195,7,FALSE)</f>
        <v>Elite</v>
      </c>
      <c r="F102" s="62">
        <v>10</v>
      </c>
      <c r="G102" s="62">
        <f>IFERROR(VLOOKUP(B102,'Rd4 Stge1 Points'!$B$3:$E$100,4,FALSE),0)</f>
        <v>5</v>
      </c>
      <c r="H102" s="62">
        <f>IFERROR(VLOOKUP(B102,'Rd4 Stge2A Points'!$B$3:$E$107,4,FALSE),0)</f>
        <v>0</v>
      </c>
      <c r="I102" s="62">
        <f>IFERROR(VLOOKUP(B102,'Rd4 Stge2B Points'!$B$3:$E$96,4,FALSE),0)</f>
        <v>9</v>
      </c>
      <c r="J102" s="62">
        <f>IFERROR(VLOOKUP(B102,'Rd4 Stge3 Points'!$B$3:$E$83,4,FALSE),0)</f>
        <v>5</v>
      </c>
      <c r="K102" s="63">
        <f>SUM(F102:J102)</f>
        <v>29</v>
      </c>
    </row>
    <row r="103" spans="1:11" s="39" customFormat="1">
      <c r="A103" s="60">
        <v>101</v>
      </c>
      <c r="B103" s="40">
        <v>41</v>
      </c>
      <c r="C103" s="61" t="str">
        <f>VLOOKUP(B103,Riders!$A$2:$F$195,6,FALSE)</f>
        <v>Mitch, HAWLEY</v>
      </c>
      <c r="D103" s="61" t="str">
        <f>VLOOKUP(B103,Riders!$A$2:$F$195,3,FALSE)</f>
        <v>Erdinger Alkoholfrei - fiets Apparel Cycling Team</v>
      </c>
      <c r="E103" s="64" t="str">
        <f>VLOOKUP(B103,Riders!$A$2:$G$195,7,FALSE)</f>
        <v>U23</v>
      </c>
      <c r="F103" s="40">
        <v>7</v>
      </c>
      <c r="G103" s="62">
        <f>IFERROR(VLOOKUP(B103,'Rd4 Stge1 Points'!$B$3:$E$100,4,FALSE),0)</f>
        <v>5</v>
      </c>
      <c r="H103" s="62">
        <f>IFERROR(VLOOKUP(B103,'Rd4 Stge2A Points'!$B$3:$E$107,4,FALSE),0)</f>
        <v>0</v>
      </c>
      <c r="I103" s="62">
        <f>IFERROR(VLOOKUP(B103,'Rd4 Stge2B Points'!$B$3:$E$96,4,FALSE),0)</f>
        <v>10</v>
      </c>
      <c r="J103" s="62">
        <f>IFERROR(VLOOKUP(B103,'Rd4 Stge3 Points'!$B$3:$E$83,4,FALSE),0)</f>
        <v>5</v>
      </c>
      <c r="K103" s="63">
        <f>SUM(F103:J103)</f>
        <v>27</v>
      </c>
    </row>
    <row r="104" spans="1:11" s="39" customFormat="1">
      <c r="A104" s="60">
        <v>102</v>
      </c>
      <c r="B104" s="40">
        <v>38</v>
      </c>
      <c r="C104" s="61" t="str">
        <f>VLOOKUP(B104,Riders!$A$2:$F$195,6,FALSE)</f>
        <v>Scott, HENSHAW</v>
      </c>
      <c r="D104" s="61" t="str">
        <f>VLOOKUP(B104,Riders!$A$2:$F$195,3,FALSE)</f>
        <v>Giant Rockhampton</v>
      </c>
      <c r="E104" s="64" t="str">
        <f>VLOOKUP(B104,Riders!$A$2:$G$195,7,FALSE)</f>
        <v>Master</v>
      </c>
      <c r="F104" s="40">
        <v>21</v>
      </c>
      <c r="G104" s="62">
        <f>IFERROR(VLOOKUP(B104,'Rd4 Stge1 Points'!$B$3:$E$100,4,FALSE),0)</f>
        <v>5</v>
      </c>
      <c r="H104" s="62">
        <f>IFERROR(VLOOKUP(B104,'Rd4 Stge2A Points'!$B$3:$E$107,4,FALSE),0)</f>
        <v>0</v>
      </c>
      <c r="I104" s="62">
        <f>IFERROR(VLOOKUP(B104,'Rd4 Stge2B Points'!$B$3:$E$96,4,FALSE),0)</f>
        <v>0</v>
      </c>
      <c r="J104" s="62">
        <f>IFERROR(VLOOKUP(B104,'Rd4 Stge3 Points'!$B$3:$E$83,4,FALSE),0)</f>
        <v>0</v>
      </c>
      <c r="K104" s="63">
        <f>SUM(F104:J104)</f>
        <v>26</v>
      </c>
    </row>
    <row r="105" spans="1:11" s="39" customFormat="1">
      <c r="A105" s="60">
        <v>102</v>
      </c>
      <c r="B105" s="40">
        <v>152</v>
      </c>
      <c r="C105" s="61" t="str">
        <f>VLOOKUP(B105,Riders!$A$2:$F$195,6,FALSE)</f>
        <v>Jackson, WARDROP</v>
      </c>
      <c r="D105" s="61" t="str">
        <f>VLOOKUP(B105,Riders!$A$2:$F$195,3,FALSE)</f>
        <v>McDonalds Downunder</v>
      </c>
      <c r="E105" s="64" t="str">
        <f>VLOOKUP(B105,Riders!$A$2:$G$195,7,FALSE)</f>
        <v>Elite</v>
      </c>
      <c r="F105" s="62">
        <v>26</v>
      </c>
      <c r="G105" s="62">
        <f>IFERROR(VLOOKUP(B105,'Rd4 Stge1 Points'!$B$3:$E$100,4,FALSE),0)</f>
        <v>0</v>
      </c>
      <c r="H105" s="62">
        <f>IFERROR(VLOOKUP(B105,'Rd4 Stge2A Points'!$B$3:$E$107,4,FALSE),0)</f>
        <v>0</v>
      </c>
      <c r="I105" s="62">
        <f>IFERROR(VLOOKUP(B105,'Rd4 Stge2B Points'!$B$3:$E$96,4,FALSE),0)</f>
        <v>0</v>
      </c>
      <c r="J105" s="62">
        <f>IFERROR(VLOOKUP(B105,'Rd4 Stge3 Points'!$B$3:$E$83,4,FALSE),0)</f>
        <v>0</v>
      </c>
      <c r="K105" s="63">
        <f>SUM(F105:J105)</f>
        <v>26</v>
      </c>
    </row>
    <row r="106" spans="1:11" s="39" customFormat="1">
      <c r="A106" s="60">
        <v>102</v>
      </c>
      <c r="B106" s="40">
        <v>166</v>
      </c>
      <c r="C106" s="61" t="str">
        <f>VLOOKUP(B106,Riders!$A$2:$F$195,6,FALSE)</f>
        <v>Jake, VAN DER VLIET</v>
      </c>
      <c r="D106" s="61" t="str">
        <f>VLOOKUP(B106,Riders!$A$2:$F$195,3,FALSE)</f>
        <v>Brisbane Camperland</v>
      </c>
      <c r="E106" s="64" t="str">
        <f>VLOOKUP(B106,Riders!$A$2:$G$195,7,FALSE)</f>
        <v>U23</v>
      </c>
      <c r="F106" s="40">
        <v>26</v>
      </c>
      <c r="G106" s="62">
        <f>IFERROR(VLOOKUP(B106,'Rd4 Stge1 Points'!$B$3:$E$100,4,FALSE),0)</f>
        <v>0</v>
      </c>
      <c r="H106" s="62">
        <f>IFERROR(VLOOKUP(B106,'Rd4 Stge2A Points'!$B$3:$E$107,4,FALSE),0)</f>
        <v>0</v>
      </c>
      <c r="I106" s="62">
        <f>IFERROR(VLOOKUP(B106,'Rd4 Stge2B Points'!$B$3:$E$96,4,FALSE),0)</f>
        <v>0</v>
      </c>
      <c r="J106" s="62">
        <f>IFERROR(VLOOKUP(B106,'Rd4 Stge3 Points'!$B$3:$E$83,4,FALSE),0)</f>
        <v>0</v>
      </c>
      <c r="K106" s="63">
        <f>SUM(F106:J106)</f>
        <v>26</v>
      </c>
    </row>
    <row r="107" spans="1:11" s="39" customFormat="1">
      <c r="A107" s="60">
        <v>102</v>
      </c>
      <c r="B107" s="40">
        <v>29</v>
      </c>
      <c r="C107" s="61" t="str">
        <f>VLOOKUP(B107,Riders!$A$2:$F$195,6,FALSE)</f>
        <v>Scott, MANNING</v>
      </c>
      <c r="D107" s="61" t="str">
        <f>VLOOKUP(B107,Riders!$A$2:$F$195,3,FALSE)</f>
        <v>Living Here Cycling Team Powered by Sedgman and Hitachi</v>
      </c>
      <c r="E107" s="64" t="str">
        <f>VLOOKUP(B107,Riders!$A$2:$G$195,7,FALSE)</f>
        <v>Master</v>
      </c>
      <c r="F107" s="40">
        <v>10</v>
      </c>
      <c r="G107" s="62">
        <f>IFERROR(VLOOKUP(B107,'Rd4 Stge1 Points'!$B$3:$E$100,4,FALSE),0)</f>
        <v>5</v>
      </c>
      <c r="H107" s="62">
        <f>IFERROR(VLOOKUP(B107,'Rd4 Stge2A Points'!$B$3:$E$107,4,FALSE),0)</f>
        <v>0</v>
      </c>
      <c r="I107" s="62">
        <f>IFERROR(VLOOKUP(B107,'Rd4 Stge2B Points'!$B$3:$E$96,4,FALSE),0)</f>
        <v>6</v>
      </c>
      <c r="J107" s="62">
        <f>IFERROR(VLOOKUP(B107,'Rd4 Stge3 Points'!$B$3:$E$83,4,FALSE),0)</f>
        <v>5</v>
      </c>
      <c r="K107" s="63">
        <f>SUM(F107:J107)</f>
        <v>26</v>
      </c>
    </row>
    <row r="108" spans="1:11">
      <c r="A108" s="60">
        <v>106</v>
      </c>
      <c r="B108" s="64">
        <v>172</v>
      </c>
      <c r="C108" s="61" t="str">
        <f>VLOOKUP(B108,Riders!$A$2:$F$195,6,FALSE)</f>
        <v>George, SOUTHGATE</v>
      </c>
      <c r="D108" s="61" t="str">
        <f>VLOOKUP(B108,Riders!$A$2:$F$195,3,FALSE)</f>
        <v>Champion System</v>
      </c>
      <c r="E108" s="64" t="str">
        <f>VLOOKUP(B108,Riders!$A$2:$G$195,7,FALSE)</f>
        <v>Elite</v>
      </c>
      <c r="F108" s="62">
        <v>19</v>
      </c>
      <c r="G108" s="62">
        <f>IFERROR(VLOOKUP(B108,'Rd4 Stge1 Points'!$B$3:$E$100,4,FALSE),0)</f>
        <v>5</v>
      </c>
      <c r="H108" s="62">
        <f>IFERROR(VLOOKUP(B108,'Rd4 Stge2A Points'!$B$3:$E$107,4,FALSE),0)</f>
        <v>0</v>
      </c>
      <c r="I108" s="62">
        <f>IFERROR(VLOOKUP(B108,'Rd4 Stge2B Points'!$B$3:$E$96,4,FALSE),0)</f>
        <v>1</v>
      </c>
      <c r="J108" s="62">
        <f>IFERROR(VLOOKUP(B108,'Rd4 Stge3 Points'!$B$3:$E$83,4,FALSE),0)</f>
        <v>0</v>
      </c>
      <c r="K108" s="63">
        <f>SUM(F108:J108)</f>
        <v>25</v>
      </c>
    </row>
    <row r="109" spans="1:11">
      <c r="A109" s="60">
        <v>106</v>
      </c>
      <c r="B109" s="64">
        <v>97</v>
      </c>
      <c r="C109" s="61" t="str">
        <f>VLOOKUP(B109,Riders!$A$2:$F$195,6,FALSE)</f>
        <v>Sam, CHANNELLS</v>
      </c>
      <c r="D109" s="61" t="str">
        <f>VLOOKUP(B109,Riders!$A$2:$F$195,3,FALSE)</f>
        <v>QSM Racing</v>
      </c>
      <c r="E109" s="64" t="str">
        <f>VLOOKUP(B109,Riders!$A$2:$G$195,7,FALSE)</f>
        <v>U23</v>
      </c>
      <c r="F109" s="62">
        <v>25</v>
      </c>
      <c r="G109" s="62">
        <f>IFERROR(VLOOKUP(B109,'Rd4 Stge1 Points'!$B$3:$E$100,4,FALSE),0)</f>
        <v>0</v>
      </c>
      <c r="H109" s="62">
        <f>IFERROR(VLOOKUP(B109,'Rd4 Stge2A Points'!$B$3:$E$107,4,FALSE),0)</f>
        <v>0</v>
      </c>
      <c r="I109" s="62">
        <f>IFERROR(VLOOKUP(B109,'Rd4 Stge2B Points'!$B$3:$E$96,4,FALSE),0)</f>
        <v>0</v>
      </c>
      <c r="J109" s="62">
        <f>IFERROR(VLOOKUP(B109,'Rd4 Stge3 Points'!$B$3:$E$83,4,FALSE),0)</f>
        <v>0</v>
      </c>
      <c r="K109" s="63">
        <f>SUM(F109:J109)</f>
        <v>25</v>
      </c>
    </row>
    <row r="110" spans="1:11">
      <c r="A110" s="60">
        <v>106</v>
      </c>
      <c r="B110" s="64">
        <v>175</v>
      </c>
      <c r="C110" s="61" t="str">
        <f>VLOOKUP(B110,Riders!$A$2:$F$195,6,FALSE)</f>
        <v>Adam, GLEGG</v>
      </c>
      <c r="D110" s="61" t="str">
        <f>VLOOKUP(B110,Riders!$A$2:$F$195,3,FALSE)</f>
        <v>Champion System</v>
      </c>
      <c r="E110" s="64" t="str">
        <f>VLOOKUP(B110,Riders!$A$2:$G$195,7,FALSE)</f>
        <v>Elite</v>
      </c>
      <c r="F110" s="62">
        <v>13</v>
      </c>
      <c r="G110" s="62">
        <f>IFERROR(VLOOKUP(B110,'Rd4 Stge1 Points'!$B$3:$E$100,4,FALSE),0)</f>
        <v>5</v>
      </c>
      <c r="H110" s="62">
        <f>IFERROR(VLOOKUP(B110,'Rd4 Stge2A Points'!$B$3:$E$107,4,FALSE),0)</f>
        <v>0</v>
      </c>
      <c r="I110" s="62">
        <f>IFERROR(VLOOKUP(B110,'Rd4 Stge2B Points'!$B$3:$E$96,4,FALSE),0)</f>
        <v>2</v>
      </c>
      <c r="J110" s="62">
        <f>IFERROR(VLOOKUP(B110,'Rd4 Stge3 Points'!$B$3:$E$83,4,FALSE),0)</f>
        <v>5</v>
      </c>
      <c r="K110" s="63">
        <f>SUM(F110:J110)</f>
        <v>25</v>
      </c>
    </row>
    <row r="111" spans="1:11">
      <c r="A111" s="60">
        <v>109</v>
      </c>
      <c r="B111" s="64">
        <v>72</v>
      </c>
      <c r="C111" s="61" t="str">
        <f>VLOOKUP(B111,Riders!$A$2:$F$195,6,FALSE)</f>
        <v>Andrew, MACFARLANE</v>
      </c>
      <c r="D111" s="61" t="str">
        <f>VLOOKUP(B111,Riders!$A$2:$F$195,3,FALSE)</f>
        <v>Campos Cycling Team</v>
      </c>
      <c r="E111" s="64" t="str">
        <f>VLOOKUP(B111,Riders!$A$2:$G$195,7,FALSE)</f>
        <v>Elite</v>
      </c>
      <c r="F111" s="62">
        <v>24</v>
      </c>
      <c r="G111" s="62">
        <f>IFERROR(VLOOKUP(B111,'Rd4 Stge1 Points'!$B$3:$E$100,4,FALSE),0)</f>
        <v>0</v>
      </c>
      <c r="H111" s="62">
        <f>IFERROR(VLOOKUP(B111,'Rd4 Stge2A Points'!$B$3:$E$107,4,FALSE),0)</f>
        <v>0</v>
      </c>
      <c r="I111" s="62">
        <f>IFERROR(VLOOKUP(B111,'Rd4 Stge2B Points'!$B$3:$E$96,4,FALSE),0)</f>
        <v>0</v>
      </c>
      <c r="J111" s="62">
        <f>IFERROR(VLOOKUP(B111,'Rd4 Stge3 Points'!$B$3:$E$83,4,FALSE),0)</f>
        <v>0</v>
      </c>
      <c r="K111" s="63">
        <f>SUM(F111:J111)</f>
        <v>24</v>
      </c>
    </row>
    <row r="112" spans="1:11">
      <c r="A112" s="60">
        <v>109</v>
      </c>
      <c r="B112" s="40">
        <v>89</v>
      </c>
      <c r="C112" s="61" t="str">
        <f>VLOOKUP(B112,Riders!$A$2:$F$195,6,FALSE)</f>
        <v>Brett, O'DOHERTY</v>
      </c>
      <c r="D112" s="61" t="str">
        <f>VLOOKUP(B112,Riders!$A$2:$F$195,3,FALSE)</f>
        <v>Moreton Bay Cycling Club</v>
      </c>
      <c r="E112" s="64" t="str">
        <f>VLOOKUP(B112,Riders!$A$2:$G$195,7,FALSE)</f>
        <v>Master</v>
      </c>
      <c r="F112" s="40">
        <v>13</v>
      </c>
      <c r="G112" s="62">
        <f>IFERROR(VLOOKUP(B112,'Rd4 Stge1 Points'!$B$3:$E$100,4,FALSE),0)</f>
        <v>5</v>
      </c>
      <c r="H112" s="62">
        <f>IFERROR(VLOOKUP(B112,'Rd4 Stge2A Points'!$B$3:$E$107,4,FALSE),0)</f>
        <v>0</v>
      </c>
      <c r="I112" s="62">
        <f>IFERROR(VLOOKUP(B112,'Rd4 Stge2B Points'!$B$3:$E$96,4,FALSE),0)</f>
        <v>1</v>
      </c>
      <c r="J112" s="62">
        <f>IFERROR(VLOOKUP(B112,'Rd4 Stge3 Points'!$B$3:$E$83,4,FALSE),0)</f>
        <v>5</v>
      </c>
      <c r="K112" s="63">
        <f>SUM(F112:J112)</f>
        <v>24</v>
      </c>
    </row>
    <row r="113" spans="1:11">
      <c r="A113" s="60">
        <v>111</v>
      </c>
      <c r="B113" s="40">
        <v>145</v>
      </c>
      <c r="C113" s="61" t="str">
        <f>VLOOKUP(B113,Riders!$A$2:$F$195,6,FALSE)</f>
        <v>Gerald, PETERSON</v>
      </c>
      <c r="D113" s="61" t="str">
        <f>VLOOKUP(B113,Riders!$A$2:$F$195,3,FALSE)</f>
        <v>Intervelo p/b Fitzroy Island</v>
      </c>
      <c r="E113" s="64" t="str">
        <f>VLOOKUP(B113,Riders!$A$2:$G$195,7,FALSE)</f>
        <v>Elite</v>
      </c>
      <c r="F113" s="40">
        <v>23</v>
      </c>
      <c r="G113" s="62">
        <f>IFERROR(VLOOKUP(B113,'Rd4 Stge1 Points'!$B$3:$E$100,4,FALSE),0)</f>
        <v>0</v>
      </c>
      <c r="H113" s="62">
        <f>IFERROR(VLOOKUP(B113,'Rd4 Stge2A Points'!$B$3:$E$107,4,FALSE),0)</f>
        <v>0</v>
      </c>
      <c r="I113" s="62">
        <f>IFERROR(VLOOKUP(B113,'Rd4 Stge2B Points'!$B$3:$E$96,4,FALSE),0)</f>
        <v>0</v>
      </c>
      <c r="J113" s="62">
        <f>IFERROR(VLOOKUP(B113,'Rd4 Stge3 Points'!$B$3:$E$83,4,FALSE),0)</f>
        <v>0</v>
      </c>
      <c r="K113" s="63">
        <f>SUM(F113:J113)</f>
        <v>23</v>
      </c>
    </row>
    <row r="114" spans="1:11">
      <c r="A114" s="60">
        <v>111</v>
      </c>
      <c r="B114" s="64">
        <v>139</v>
      </c>
      <c r="C114" s="61" t="str">
        <f>VLOOKUP(B114,Riders!$A$2:$F$195,6,FALSE)</f>
        <v>Barry, MEAD</v>
      </c>
      <c r="D114" s="61" t="str">
        <f>VLOOKUP(B114,Riders!$A$2:$F$195,3,FALSE)</f>
        <v>Hamilton Wheelers Elite Team</v>
      </c>
      <c r="E114" s="64" t="str">
        <f>VLOOKUP(B114,Riders!$A$2:$G$195,7,FALSE)</f>
        <v>Master</v>
      </c>
      <c r="F114" s="62">
        <v>23</v>
      </c>
      <c r="G114" s="62">
        <f>IFERROR(VLOOKUP(B114,'Rd4 Stge1 Points'!$B$3:$E$100,4,FALSE),0)</f>
        <v>0</v>
      </c>
      <c r="H114" s="62">
        <f>IFERROR(VLOOKUP(B114,'Rd4 Stge2A Points'!$B$3:$E$107,4,FALSE),0)</f>
        <v>0</v>
      </c>
      <c r="I114" s="62">
        <f>IFERROR(VLOOKUP(B114,'Rd4 Stge2B Points'!$B$3:$E$96,4,FALSE),0)</f>
        <v>0</v>
      </c>
      <c r="J114" s="62">
        <f>IFERROR(VLOOKUP(B114,'Rd4 Stge3 Points'!$B$3:$E$83,4,FALSE),0)</f>
        <v>0</v>
      </c>
      <c r="K114" s="63">
        <f>SUM(F114:J114)</f>
        <v>23</v>
      </c>
    </row>
    <row r="115" spans="1:11">
      <c r="A115" s="60">
        <v>111</v>
      </c>
      <c r="B115" s="40">
        <v>58</v>
      </c>
      <c r="C115" s="61" t="str">
        <f>VLOOKUP(B115,Riders!$A$2:$F$195,6,FALSE)</f>
        <v>Christopher, MAYCOCK</v>
      </c>
      <c r="D115" s="61" t="str">
        <f>VLOOKUP(B115,Riders!$A$2:$F$195,3,FALSE)</f>
        <v>Colliers Racing</v>
      </c>
      <c r="E115" s="64" t="str">
        <f>VLOOKUP(B115,Riders!$A$2:$G$195,7,FALSE)</f>
        <v>Elite</v>
      </c>
      <c r="F115" s="40">
        <v>23</v>
      </c>
      <c r="G115" s="62">
        <f>IFERROR(VLOOKUP(B115,'Rd4 Stge1 Points'!$B$3:$E$100,4,FALSE),0)</f>
        <v>0</v>
      </c>
      <c r="H115" s="62">
        <f>IFERROR(VLOOKUP(B115,'Rd4 Stge2A Points'!$B$3:$E$107,4,FALSE),0)</f>
        <v>0</v>
      </c>
      <c r="I115" s="62">
        <f>IFERROR(VLOOKUP(B115,'Rd4 Stge2B Points'!$B$3:$E$96,4,FALSE),0)</f>
        <v>0</v>
      </c>
      <c r="J115" s="62">
        <f>IFERROR(VLOOKUP(B115,'Rd4 Stge3 Points'!$B$3:$E$83,4,FALSE),0)</f>
        <v>0</v>
      </c>
      <c r="K115" s="63">
        <f>SUM(F115:J115)</f>
        <v>23</v>
      </c>
    </row>
    <row r="116" spans="1:11">
      <c r="A116" s="60">
        <v>114</v>
      </c>
      <c r="B116" s="40">
        <v>136</v>
      </c>
      <c r="C116" s="61" t="str">
        <f>VLOOKUP(B116,Riders!$A$2:$F$195,6,FALSE)</f>
        <v>Nicholas, RIDER</v>
      </c>
      <c r="D116" s="61" t="str">
        <f>VLOOKUP(B116,Riders!$A$2:$F$195,3,FALSE)</f>
        <v>Hamilton Wheelers Elite Team</v>
      </c>
      <c r="E116" s="64" t="str">
        <f>VLOOKUP(B116,Riders!$A$2:$G$195,7,FALSE)</f>
        <v>Elite</v>
      </c>
      <c r="F116" s="40">
        <v>21</v>
      </c>
      <c r="G116" s="62">
        <f>IFERROR(VLOOKUP(B116,'Rd4 Stge1 Points'!$B$3:$E$100,4,FALSE),0)</f>
        <v>0</v>
      </c>
      <c r="H116" s="62">
        <f>IFERROR(VLOOKUP(B116,'Rd4 Stge2A Points'!$B$3:$E$107,4,FALSE),0)</f>
        <v>0</v>
      </c>
      <c r="I116" s="62">
        <f>IFERROR(VLOOKUP(B116,'Rd4 Stge2B Points'!$B$3:$E$96,4,FALSE),0)</f>
        <v>0</v>
      </c>
      <c r="J116" s="62">
        <f>IFERROR(VLOOKUP(B116,'Rd4 Stge3 Points'!$B$3:$E$83,4,FALSE),0)</f>
        <v>0</v>
      </c>
      <c r="K116" s="63">
        <f>SUM(F116:J116)</f>
        <v>21</v>
      </c>
    </row>
    <row r="117" spans="1:11">
      <c r="A117" s="60">
        <v>115</v>
      </c>
      <c r="B117" s="64">
        <v>173</v>
      </c>
      <c r="C117" s="61" t="str">
        <f>VLOOKUP(B117,Riders!$A$2:$F$195,6,FALSE)</f>
        <v>Mark, PIERCE</v>
      </c>
      <c r="D117" s="61" t="str">
        <f>VLOOKUP(B117,Riders!$A$2:$F$195,3,FALSE)</f>
        <v>Champion System</v>
      </c>
      <c r="E117" s="64" t="str">
        <f>VLOOKUP(B117,Riders!$A$2:$G$195,7,FALSE)</f>
        <v>Master</v>
      </c>
      <c r="F117" s="62">
        <v>15</v>
      </c>
      <c r="G117" s="62">
        <f>IFERROR(VLOOKUP(B117,'Rd4 Stge1 Points'!$B$3:$E$100,4,FALSE),0)</f>
        <v>5</v>
      </c>
      <c r="H117" s="62">
        <f>IFERROR(VLOOKUP(B117,'Rd4 Stge2A Points'!$B$3:$E$107,4,FALSE),0)</f>
        <v>0</v>
      </c>
      <c r="I117" s="62">
        <f>IFERROR(VLOOKUP(B117,'Rd4 Stge2B Points'!$B$3:$E$96,4,FALSE),0)</f>
        <v>0</v>
      </c>
      <c r="J117" s="62">
        <f>IFERROR(VLOOKUP(B117,'Rd4 Stge3 Points'!$B$3:$E$83,4,FALSE),0)</f>
        <v>0</v>
      </c>
      <c r="K117" s="63">
        <f>SUM(F117:J117)</f>
        <v>20</v>
      </c>
    </row>
    <row r="118" spans="1:11">
      <c r="A118" s="60">
        <v>115</v>
      </c>
      <c r="B118" s="40">
        <v>138</v>
      </c>
      <c r="C118" s="61" t="str">
        <f>VLOOKUP(B118,Riders!$A$2:$F$195,6,FALSE)</f>
        <v>Stephen, LOWE</v>
      </c>
      <c r="D118" s="61" t="str">
        <f>VLOOKUP(B118,Riders!$A$2:$F$195,3,FALSE)</f>
        <v>Hamilton Wheelers Elite Team</v>
      </c>
      <c r="E118" s="64" t="str">
        <f>VLOOKUP(B118,Riders!$A$2:$G$195,7,FALSE)</f>
        <v>Master</v>
      </c>
      <c r="F118" s="40">
        <v>20</v>
      </c>
      <c r="G118" s="62">
        <f>IFERROR(VLOOKUP(B118,'Rd4 Stge1 Points'!$B$3:$E$100,4,FALSE),0)</f>
        <v>0</v>
      </c>
      <c r="H118" s="62">
        <f>IFERROR(VLOOKUP(B118,'Rd4 Stge2A Points'!$B$3:$E$107,4,FALSE),0)</f>
        <v>0</v>
      </c>
      <c r="I118" s="62">
        <f>IFERROR(VLOOKUP(B118,'Rd4 Stge2B Points'!$B$3:$E$96,4,FALSE),0)</f>
        <v>0</v>
      </c>
      <c r="J118" s="62">
        <f>IFERROR(VLOOKUP(B118,'Rd4 Stge3 Points'!$B$3:$E$83,4,FALSE),0)</f>
        <v>0</v>
      </c>
      <c r="K118" s="63">
        <f>SUM(F118:J118)</f>
        <v>20</v>
      </c>
    </row>
    <row r="119" spans="1:11">
      <c r="A119" s="60">
        <v>117</v>
      </c>
      <c r="B119" s="64">
        <v>92</v>
      </c>
      <c r="C119" s="61" t="str">
        <f>VLOOKUP(B119,Riders!$A$2:$F$195,6,FALSE)</f>
        <v>Gary, HOWELL</v>
      </c>
      <c r="D119" s="61" t="str">
        <f>VLOOKUP(B119,Riders!$A$2:$F$195,3,FALSE)</f>
        <v>QSM Racing</v>
      </c>
      <c r="E119" s="64" t="str">
        <f>VLOOKUP(B119,Riders!$A$2:$G$195,7,FALSE)</f>
        <v>Master</v>
      </c>
      <c r="F119" s="62">
        <v>14</v>
      </c>
      <c r="G119" s="62">
        <f>IFERROR(VLOOKUP(B119,'Rd4 Stge1 Points'!$B$3:$E$100,4,FALSE),0)</f>
        <v>5</v>
      </c>
      <c r="H119" s="62">
        <f>IFERROR(VLOOKUP(B119,'Rd4 Stge2A Points'!$B$3:$E$107,4,FALSE),0)</f>
        <v>0</v>
      </c>
      <c r="I119" s="62">
        <f>IFERROR(VLOOKUP(B119,'Rd4 Stge2B Points'!$B$3:$E$96,4,FALSE),0)</f>
        <v>0</v>
      </c>
      <c r="J119" s="62">
        <f>IFERROR(VLOOKUP(B119,'Rd4 Stge3 Points'!$B$3:$E$83,4,FALSE),0)</f>
        <v>0</v>
      </c>
      <c r="K119" s="63">
        <f>SUM(F119:J119)</f>
        <v>19</v>
      </c>
    </row>
    <row r="120" spans="1:11">
      <c r="A120" s="60">
        <v>117</v>
      </c>
      <c r="B120" s="64">
        <v>174</v>
      </c>
      <c r="C120" s="61" t="str">
        <f>VLOOKUP(B120,Riders!$A$2:$F$195,6,FALSE)</f>
        <v>Michael, RYAN</v>
      </c>
      <c r="D120" s="61" t="str">
        <f>VLOOKUP(B120,Riders!$A$2:$F$195,3,FALSE)</f>
        <v>Champion System</v>
      </c>
      <c r="E120" s="64" t="str">
        <f>VLOOKUP(B120,Riders!$A$2:$G$195,7,FALSE)</f>
        <v>Elite</v>
      </c>
      <c r="F120" s="62">
        <v>19</v>
      </c>
      <c r="G120" s="62">
        <f>IFERROR(VLOOKUP(B120,'Rd4 Stge1 Points'!$B$3:$E$100,4,FALSE),0)</f>
        <v>0</v>
      </c>
      <c r="H120" s="62">
        <f>IFERROR(VLOOKUP(B120,'Rd4 Stge2A Points'!$B$3:$E$107,4,FALSE),0)</f>
        <v>0</v>
      </c>
      <c r="I120" s="62">
        <f>IFERROR(VLOOKUP(B120,'Rd4 Stge2B Points'!$B$3:$E$96,4,FALSE),0)</f>
        <v>0</v>
      </c>
      <c r="J120" s="62">
        <f>IFERROR(VLOOKUP(B120,'Rd4 Stge3 Points'!$B$3:$E$83,4,FALSE),0)</f>
        <v>0</v>
      </c>
      <c r="K120" s="63">
        <f>SUM(F120:J120)</f>
        <v>19</v>
      </c>
    </row>
    <row r="121" spans="1:11">
      <c r="A121" s="60">
        <v>117</v>
      </c>
      <c r="B121" s="40">
        <v>64</v>
      </c>
      <c r="C121" s="61" t="str">
        <f>VLOOKUP(B121,Riders!$A$2:$F$195,6,FALSE)</f>
        <v>Dugald, MACARTHUR</v>
      </c>
      <c r="D121" s="61" t="str">
        <f>VLOOKUP(B121,Riders!$A$2:$F$195,3,FALSE)</f>
        <v>Cobra9 Intebuild Racing</v>
      </c>
      <c r="E121" s="64" t="str">
        <f>VLOOKUP(B121,Riders!$A$2:$G$195,7,FALSE)</f>
        <v>Master</v>
      </c>
      <c r="F121" s="40">
        <v>7</v>
      </c>
      <c r="G121" s="62">
        <f>IFERROR(VLOOKUP(B121,'Rd4 Stge1 Points'!$B$3:$E$100,4,FALSE),0)</f>
        <v>5</v>
      </c>
      <c r="H121" s="62">
        <f>IFERROR(VLOOKUP(B121,'Rd4 Stge2A Points'!$B$3:$E$107,4,FALSE),0)</f>
        <v>2</v>
      </c>
      <c r="I121" s="62">
        <f>IFERROR(VLOOKUP(B121,'Rd4 Stge2B Points'!$B$3:$E$96,4,FALSE),0)</f>
        <v>0</v>
      </c>
      <c r="J121" s="62">
        <f>IFERROR(VLOOKUP(B121,'Rd4 Stge3 Points'!$B$3:$E$83,4,FALSE),0)</f>
        <v>5</v>
      </c>
      <c r="K121" s="63">
        <f>SUM(F121:J121)</f>
        <v>19</v>
      </c>
    </row>
    <row r="122" spans="1:11">
      <c r="A122" s="60">
        <v>117</v>
      </c>
      <c r="B122" s="40">
        <v>168</v>
      </c>
      <c r="C122" s="61" t="str">
        <f>VLOOKUP(B122,Riders!$A$2:$F$195,6,FALSE)</f>
        <v>Cameron, LAYTON</v>
      </c>
      <c r="D122" s="61" t="str">
        <f>VLOOKUP(B122,Riders!$A$2:$F$195,3,FALSE)</f>
        <v>Brisbane Camperland</v>
      </c>
      <c r="E122" s="64" t="str">
        <f>VLOOKUP(B122,Riders!$A$2:$G$195,7,FALSE)</f>
        <v>Elite</v>
      </c>
      <c r="F122" s="40">
        <v>7</v>
      </c>
      <c r="G122" s="62">
        <f>IFERROR(VLOOKUP(B122,'Rd4 Stge1 Points'!$B$3:$E$100,4,FALSE),0)</f>
        <v>5</v>
      </c>
      <c r="H122" s="62">
        <f>IFERROR(VLOOKUP(B122,'Rd4 Stge2A Points'!$B$3:$E$107,4,FALSE),0)</f>
        <v>2</v>
      </c>
      <c r="I122" s="62">
        <f>IFERROR(VLOOKUP(B122,'Rd4 Stge2B Points'!$B$3:$E$96,4,FALSE),0)</f>
        <v>0</v>
      </c>
      <c r="J122" s="62">
        <f>IFERROR(VLOOKUP(B122,'Rd4 Stge3 Points'!$B$3:$E$83,4,FALSE),0)</f>
        <v>5</v>
      </c>
      <c r="K122" s="63">
        <f>SUM(F122:J122)</f>
        <v>19</v>
      </c>
    </row>
    <row r="123" spans="1:11" ht="16.5" customHeight="1">
      <c r="A123" s="60">
        <v>121</v>
      </c>
      <c r="B123" s="64">
        <v>141</v>
      </c>
      <c r="C123" s="61" t="str">
        <f>VLOOKUP(B123,Riders!$A$2:$F$195,6,FALSE)</f>
        <v>Zac, COLLINS</v>
      </c>
      <c r="D123" s="61" t="str">
        <f>VLOOKUP(B123,Riders!$A$2:$F$195,3,FALSE)</f>
        <v>Intervelo p/b Fitzroy Island</v>
      </c>
      <c r="E123" s="64" t="str">
        <f>VLOOKUP(B123,Riders!$A$2:$G$195,7,FALSE)</f>
        <v>Elite</v>
      </c>
      <c r="F123" s="62">
        <v>13</v>
      </c>
      <c r="G123" s="62">
        <f>IFERROR(VLOOKUP(B123,'Rd4 Stge1 Points'!$B$3:$E$100,4,FALSE),0)</f>
        <v>5</v>
      </c>
      <c r="H123" s="62">
        <f>IFERROR(VLOOKUP(B123,'Rd4 Stge2A Points'!$B$3:$E$107,4,FALSE),0)</f>
        <v>0</v>
      </c>
      <c r="I123" s="62">
        <f>IFERROR(VLOOKUP(B123,'Rd4 Stge2B Points'!$B$3:$E$96,4,FALSE),0)</f>
        <v>0</v>
      </c>
      <c r="J123" s="62">
        <f>IFERROR(VLOOKUP(B123,'Rd4 Stge3 Points'!$B$3:$E$83,4,FALSE),0)</f>
        <v>0</v>
      </c>
      <c r="K123" s="63">
        <f>SUM(F123:J123)</f>
        <v>18</v>
      </c>
    </row>
    <row r="124" spans="1:11">
      <c r="A124" s="60">
        <v>121</v>
      </c>
      <c r="B124" s="40">
        <v>176</v>
      </c>
      <c r="C124" s="61" t="str">
        <f>VLOOKUP(B124,Riders!$A$2:$F$195,6,FALSE)</f>
        <v>Nicholas, JOSEY</v>
      </c>
      <c r="D124" s="61" t="str">
        <f>VLOOKUP(B124,Riders!$A$2:$F$195,3,FALSE)</f>
        <v>Champion System</v>
      </c>
      <c r="E124" s="64" t="str">
        <f>VLOOKUP(B124,Riders!$A$2:$G$195,7,FALSE)</f>
        <v>Elite</v>
      </c>
      <c r="F124" s="62">
        <v>13</v>
      </c>
      <c r="G124" s="62">
        <f>IFERROR(VLOOKUP(B124,'Rd4 Stge1 Points'!$B$3:$E$100,4,FALSE),0)</f>
        <v>5</v>
      </c>
      <c r="H124" s="62">
        <f>IFERROR(VLOOKUP(B124,'Rd4 Stge2A Points'!$B$3:$E$107,4,FALSE),0)</f>
        <v>0</v>
      </c>
      <c r="I124" s="62">
        <f>IFERROR(VLOOKUP(B124,'Rd4 Stge2B Points'!$B$3:$E$96,4,FALSE),0)</f>
        <v>0</v>
      </c>
      <c r="J124" s="62">
        <f>IFERROR(VLOOKUP(B124,'Rd4 Stge3 Points'!$B$3:$E$83,4,FALSE),0)</f>
        <v>0</v>
      </c>
      <c r="K124" s="63">
        <f>SUM(F124:J124)</f>
        <v>18</v>
      </c>
    </row>
    <row r="125" spans="1:11">
      <c r="A125" s="60">
        <v>121</v>
      </c>
      <c r="B125" s="64">
        <v>14</v>
      </c>
      <c r="C125" s="61" t="str">
        <f>VLOOKUP(B125,Riders!$A$2:$F$195,6,FALSE)</f>
        <v>Luke, DHNARAM</v>
      </c>
      <c r="D125" s="61" t="str">
        <f>VLOOKUP(B125,Riders!$A$2:$F$195,3,FALSE)</f>
        <v>Mipela Geo Solutions Altitude Race Team</v>
      </c>
      <c r="E125" s="64" t="str">
        <f>VLOOKUP(B125,Riders!$A$2:$G$195,7,FALSE)</f>
        <v>Elite</v>
      </c>
      <c r="F125" s="62">
        <v>18</v>
      </c>
      <c r="G125" s="62">
        <f>IFERROR(VLOOKUP(B125,'Rd4 Stge1 Points'!$B$3:$E$100,4,FALSE),0)</f>
        <v>0</v>
      </c>
      <c r="H125" s="62">
        <f>IFERROR(VLOOKUP(B125,'Rd4 Stge2A Points'!$B$3:$E$107,4,FALSE),0)</f>
        <v>0</v>
      </c>
      <c r="I125" s="62">
        <f>IFERROR(VLOOKUP(B125,'Rd4 Stge2B Points'!$B$3:$E$96,4,FALSE),0)</f>
        <v>0</v>
      </c>
      <c r="J125" s="62">
        <f>IFERROR(VLOOKUP(B125,'Rd4 Stge3 Points'!$B$3:$E$83,4,FALSE),0)</f>
        <v>0</v>
      </c>
      <c r="K125" s="63">
        <f>SUM(F125:J125)</f>
        <v>18</v>
      </c>
    </row>
    <row r="126" spans="1:11">
      <c r="A126" s="60">
        <v>121</v>
      </c>
      <c r="B126" s="64">
        <v>34</v>
      </c>
      <c r="C126" s="61" t="str">
        <f>VLOOKUP(B126,Riders!$A$2:$F$195,6,FALSE)</f>
        <v>Aaron, STEWART</v>
      </c>
      <c r="D126" s="61" t="str">
        <f>VLOOKUP(B126,Riders!$A$2:$F$195,3,FALSE)</f>
        <v>Giant Rockhampton</v>
      </c>
      <c r="E126" s="64" t="str">
        <f>VLOOKUP(B126,Riders!$A$2:$G$195,7,FALSE)</f>
        <v>Master</v>
      </c>
      <c r="F126" s="62">
        <v>18</v>
      </c>
      <c r="G126" s="62">
        <f>IFERROR(VLOOKUP(B126,'Rd4 Stge1 Points'!$B$3:$E$100,4,FALSE),0)</f>
        <v>0</v>
      </c>
      <c r="H126" s="62">
        <f>IFERROR(VLOOKUP(B126,'Rd4 Stge2A Points'!$B$3:$E$107,4,FALSE),0)</f>
        <v>0</v>
      </c>
      <c r="I126" s="62">
        <f>IFERROR(VLOOKUP(B126,'Rd4 Stge2B Points'!$B$3:$E$96,4,FALSE),0)</f>
        <v>0</v>
      </c>
      <c r="J126" s="62">
        <f>IFERROR(VLOOKUP(B126,'Rd4 Stge3 Points'!$B$3:$E$83,4,FALSE),0)</f>
        <v>0</v>
      </c>
      <c r="K126" s="63">
        <f>SUM(F126:J126)</f>
        <v>18</v>
      </c>
    </row>
    <row r="127" spans="1:11">
      <c r="A127" s="60">
        <v>121</v>
      </c>
      <c r="B127" s="64">
        <v>122</v>
      </c>
      <c r="C127" s="61" t="str">
        <f>VLOOKUP(B127,Riders!$A$2:$F$195,6,FALSE)</f>
        <v>Ryan, MACNICOL</v>
      </c>
      <c r="D127" s="61" t="str">
        <f>VLOOKUP(B127,Riders!$A$2:$F$195,3,FALSE)</f>
        <v>Podium Life p/b Espresso Garage</v>
      </c>
      <c r="E127" s="64" t="str">
        <f>VLOOKUP(B127,Riders!$A$2:$G$195,7,FALSE)</f>
        <v>U23</v>
      </c>
      <c r="F127" s="62">
        <v>7</v>
      </c>
      <c r="G127" s="62">
        <f>IFERROR(VLOOKUP(B127,'Rd4 Stge1 Points'!$B$3:$E$100,4,FALSE),0)</f>
        <v>5</v>
      </c>
      <c r="H127" s="62">
        <f>IFERROR(VLOOKUP(B127,'Rd4 Stge2A Points'!$B$3:$E$107,4,FALSE),0)</f>
        <v>0</v>
      </c>
      <c r="I127" s="62">
        <f>IFERROR(VLOOKUP(B127,'Rd4 Stge2B Points'!$B$3:$E$96,4,FALSE),0)</f>
        <v>1</v>
      </c>
      <c r="J127" s="62">
        <f>IFERROR(VLOOKUP(B127,'Rd4 Stge3 Points'!$B$3:$E$83,4,FALSE),0)</f>
        <v>5</v>
      </c>
      <c r="K127" s="63">
        <f>SUM(F127:J127)</f>
        <v>18</v>
      </c>
    </row>
    <row r="128" spans="1:11">
      <c r="A128" s="60">
        <v>121</v>
      </c>
      <c r="B128" s="40">
        <v>130</v>
      </c>
      <c r="C128" s="61" t="str">
        <f>VLOOKUP(B128,Riders!$A$2:$F$195,6,FALSE)</f>
        <v>Shannon, SAXBY</v>
      </c>
      <c r="D128" s="61" t="str">
        <f>VLOOKUP(B128,Riders!$A$2:$F$195,3,FALSE)</f>
        <v>Podium Life p/b Espresso Garage</v>
      </c>
      <c r="E128" s="64" t="str">
        <f>VLOOKUP(B128,Riders!$A$2:$G$195,7,FALSE)</f>
        <v>Elite</v>
      </c>
      <c r="F128" s="40">
        <v>7</v>
      </c>
      <c r="G128" s="62">
        <f>IFERROR(VLOOKUP(B128,'Rd4 Stge1 Points'!$B$3:$E$100,4,FALSE),0)</f>
        <v>5</v>
      </c>
      <c r="H128" s="62">
        <f>IFERROR(VLOOKUP(B128,'Rd4 Stge2A Points'!$B$3:$E$107,4,FALSE),0)</f>
        <v>0</v>
      </c>
      <c r="I128" s="62">
        <f>IFERROR(VLOOKUP(B128,'Rd4 Stge2B Points'!$B$3:$E$96,4,FALSE),0)</f>
        <v>1</v>
      </c>
      <c r="J128" s="62">
        <f>IFERROR(VLOOKUP(B128,'Rd4 Stge3 Points'!$B$3:$E$83,4,FALSE),0)</f>
        <v>5</v>
      </c>
      <c r="K128" s="63">
        <f>SUM(F128:J128)</f>
        <v>18</v>
      </c>
    </row>
    <row r="129" spans="1:11">
      <c r="A129" s="60">
        <v>127</v>
      </c>
      <c r="B129" s="40">
        <v>100</v>
      </c>
      <c r="C129" s="61" t="str">
        <f>VLOOKUP(B129,Riders!$A$2:$F$195,6,FALSE)</f>
        <v>Paul, WOODWARD</v>
      </c>
      <c r="D129" s="61" t="str">
        <f>VLOOKUP(B129,Riders!$A$2:$F$195,3,FALSE)</f>
        <v>QSM Racing</v>
      </c>
      <c r="E129" s="64" t="str">
        <f>VLOOKUP(B129,Riders!$A$2:$G$195,7,FALSE)</f>
        <v>Elite</v>
      </c>
      <c r="F129" s="40">
        <v>12</v>
      </c>
      <c r="G129" s="62">
        <f>IFERROR(VLOOKUP(B129,'Rd4 Stge1 Points'!$B$3:$E$100,4,FALSE),0)</f>
        <v>5</v>
      </c>
      <c r="H129" s="62">
        <f>IFERROR(VLOOKUP(B129,'Rd4 Stge2A Points'!$B$3:$E$107,4,FALSE),0)</f>
        <v>0</v>
      </c>
      <c r="I129" s="62">
        <f>IFERROR(VLOOKUP(B129,'Rd4 Stge2B Points'!$B$3:$E$96,4,FALSE),0)</f>
        <v>0</v>
      </c>
      <c r="J129" s="62">
        <f>IFERROR(VLOOKUP(B129,'Rd4 Stge3 Points'!$B$3:$E$83,4,FALSE),0)</f>
        <v>0</v>
      </c>
      <c r="K129" s="63">
        <f>SUM(F129:J129)</f>
        <v>17</v>
      </c>
    </row>
    <row r="130" spans="1:11">
      <c r="A130" s="60">
        <v>127</v>
      </c>
      <c r="B130" s="40">
        <v>165</v>
      </c>
      <c r="C130" s="61" t="str">
        <f>VLOOKUP(B130,Riders!$A$2:$F$195,6,FALSE)</f>
        <v>Daniel, WILSON</v>
      </c>
      <c r="D130" s="61" t="str">
        <f>VLOOKUP(B130,Riders!$A$2:$F$195,3,FALSE)</f>
        <v>Brisbane Camperland</v>
      </c>
      <c r="E130" s="64" t="str">
        <f>VLOOKUP(B130,Riders!$A$2:$G$195,7,FALSE)</f>
        <v>Elite</v>
      </c>
      <c r="F130" s="62">
        <v>17</v>
      </c>
      <c r="G130" s="62">
        <f>IFERROR(VLOOKUP(B130,'Rd4 Stge1 Points'!$B$3:$E$100,4,FALSE),0)</f>
        <v>0</v>
      </c>
      <c r="H130" s="62">
        <f>IFERROR(VLOOKUP(B130,'Rd4 Stge2A Points'!$B$3:$E$107,4,FALSE),0)</f>
        <v>0</v>
      </c>
      <c r="I130" s="62">
        <f>IFERROR(VLOOKUP(B130,'Rd4 Stge2B Points'!$B$3:$E$96,4,FALSE),0)</f>
        <v>0</v>
      </c>
      <c r="J130" s="62">
        <f>IFERROR(VLOOKUP(B130,'Rd4 Stge3 Points'!$B$3:$E$83,4,FALSE),0)</f>
        <v>0</v>
      </c>
      <c r="K130" s="63">
        <f>SUM(F130:J130)</f>
        <v>17</v>
      </c>
    </row>
    <row r="131" spans="1:11">
      <c r="A131" s="60">
        <v>127</v>
      </c>
      <c r="B131" s="40">
        <v>18</v>
      </c>
      <c r="C131" s="61" t="str">
        <f>VLOOKUP(B131,Riders!$A$2:$F$195,6,FALSE)</f>
        <v>Liam, MACKNIGHT</v>
      </c>
      <c r="D131" s="61" t="str">
        <f>VLOOKUP(B131,Riders!$A$2:$F$195,3,FALSE)</f>
        <v>Mipela Geo Solutions Altitude Race Team</v>
      </c>
      <c r="E131" s="64" t="str">
        <f>VLOOKUP(B131,Riders!$A$2:$G$195,7,FALSE)</f>
        <v>U23</v>
      </c>
      <c r="F131" s="40">
        <v>17</v>
      </c>
      <c r="G131" s="62">
        <f>IFERROR(VLOOKUP(B131,'Rd4 Stge1 Points'!$B$3:$E$100,4,FALSE),0)</f>
        <v>0</v>
      </c>
      <c r="H131" s="62">
        <f>IFERROR(VLOOKUP(B131,'Rd4 Stge2A Points'!$B$3:$E$107,4,FALSE),0)</f>
        <v>0</v>
      </c>
      <c r="I131" s="62">
        <f>IFERROR(VLOOKUP(B131,'Rd4 Stge2B Points'!$B$3:$E$96,4,FALSE),0)</f>
        <v>0</v>
      </c>
      <c r="J131" s="62">
        <f>IFERROR(VLOOKUP(B131,'Rd4 Stge3 Points'!$B$3:$E$83,4,FALSE),0)</f>
        <v>0</v>
      </c>
      <c r="K131" s="63">
        <f>SUM(F131:J131)</f>
        <v>17</v>
      </c>
    </row>
    <row r="132" spans="1:11">
      <c r="A132" s="60">
        <v>127</v>
      </c>
      <c r="B132" s="64">
        <v>134</v>
      </c>
      <c r="C132" s="61" t="str">
        <f>VLOOKUP(B132,Riders!$A$2:$F$195,6,FALSE)</f>
        <v>Alan, JONES</v>
      </c>
      <c r="D132" s="61" t="str">
        <f>VLOOKUP(B132,Riders!$A$2:$F$195,3,FALSE)</f>
        <v>Hamilton Wheelers Elite Team</v>
      </c>
      <c r="E132" s="64" t="str">
        <f>VLOOKUP(B132,Riders!$A$2:$G$195,7,FALSE)</f>
        <v>Master</v>
      </c>
      <c r="F132" s="62">
        <v>6</v>
      </c>
      <c r="G132" s="62">
        <f>IFERROR(VLOOKUP(B132,'Rd4 Stge1 Points'!$B$3:$E$100,4,FALSE),0)</f>
        <v>5</v>
      </c>
      <c r="H132" s="62">
        <f>IFERROR(VLOOKUP(B132,'Rd4 Stge2A Points'!$B$3:$E$107,4,FALSE),0)</f>
        <v>0</v>
      </c>
      <c r="I132" s="62">
        <f>IFERROR(VLOOKUP(B132,'Rd4 Stge2B Points'!$B$3:$E$96,4,FALSE),0)</f>
        <v>1</v>
      </c>
      <c r="J132" s="62">
        <f>IFERROR(VLOOKUP(B132,'Rd4 Stge3 Points'!$B$3:$E$83,4,FALSE),0)</f>
        <v>5</v>
      </c>
      <c r="K132" s="63">
        <f>SUM(F132:J132)</f>
        <v>17</v>
      </c>
    </row>
    <row r="133" spans="1:11">
      <c r="A133" s="60">
        <v>131</v>
      </c>
      <c r="B133" s="64">
        <v>53</v>
      </c>
      <c r="C133" s="61" t="str">
        <f>VLOOKUP(B133,Riders!$A$2:$F$195,6,FALSE)</f>
        <v>Matthew, LOCKER</v>
      </c>
      <c r="D133" s="61" t="str">
        <f>VLOOKUP(B133,Riders!$A$2:$F$195,3,FALSE)</f>
        <v>Colliers Racing</v>
      </c>
      <c r="E133" s="64" t="str">
        <f>VLOOKUP(B133,Riders!$A$2:$G$195,7,FALSE)</f>
        <v>Elite</v>
      </c>
      <c r="F133" s="62">
        <v>15</v>
      </c>
      <c r="G133" s="62">
        <f>IFERROR(VLOOKUP(B133,'Rd4 Stge1 Points'!$B$3:$E$100,4,FALSE),0)</f>
        <v>0</v>
      </c>
      <c r="H133" s="62">
        <f>IFERROR(VLOOKUP(B133,'Rd4 Stge2A Points'!$B$3:$E$107,4,FALSE),0)</f>
        <v>0</v>
      </c>
      <c r="I133" s="62">
        <f>IFERROR(VLOOKUP(B133,'Rd4 Stge2B Points'!$B$3:$E$96,4,FALSE),0)</f>
        <v>0</v>
      </c>
      <c r="J133" s="62">
        <f>IFERROR(VLOOKUP(B133,'Rd4 Stge3 Points'!$B$3:$E$83,4,FALSE),0)</f>
        <v>0</v>
      </c>
      <c r="K133" s="63">
        <f>SUM(F133:J133)</f>
        <v>15</v>
      </c>
    </row>
    <row r="134" spans="1:11">
      <c r="A134" s="60">
        <v>132</v>
      </c>
      <c r="B134" s="64">
        <v>48</v>
      </c>
      <c r="C134" s="61" t="str">
        <f>VLOOKUP(B134,Riders!$A$2:$F$195,6,FALSE)</f>
        <v>David, BROWN</v>
      </c>
      <c r="D134" s="61" t="str">
        <f>VLOOKUP(B134,Riders!$A$2:$F$195,3,FALSE)</f>
        <v>Erdinger Alkoholfrei - fiets Apparel Cycling Team</v>
      </c>
      <c r="E134" s="64" t="str">
        <f>VLOOKUP(B134,Riders!$A$2:$G$195,7,FALSE)</f>
        <v>Master</v>
      </c>
      <c r="F134" s="62">
        <v>14</v>
      </c>
      <c r="G134" s="62">
        <f>IFERROR(VLOOKUP(B134,'Rd4 Stge1 Points'!$B$3:$E$100,4,FALSE),0)</f>
        <v>0</v>
      </c>
      <c r="H134" s="62">
        <f>IFERROR(VLOOKUP(B134,'Rd4 Stge2A Points'!$B$3:$E$107,4,FALSE),0)</f>
        <v>0</v>
      </c>
      <c r="I134" s="62">
        <f>IFERROR(VLOOKUP(B134,'Rd4 Stge2B Points'!$B$3:$E$96,4,FALSE),0)</f>
        <v>0</v>
      </c>
      <c r="J134" s="62">
        <f>IFERROR(VLOOKUP(B134,'Rd4 Stge3 Points'!$B$3:$E$83,4,FALSE),0)</f>
        <v>0</v>
      </c>
      <c r="K134" s="63">
        <f>SUM(F134:J134)</f>
        <v>14</v>
      </c>
    </row>
    <row r="135" spans="1:11">
      <c r="A135" s="60">
        <v>132</v>
      </c>
      <c r="B135" s="64">
        <v>162</v>
      </c>
      <c r="C135" s="61" t="str">
        <f>VLOOKUP(B135,Riders!$A$2:$F$195,6,FALSE)</f>
        <v>John, FREIBERG</v>
      </c>
      <c r="D135" s="61" t="str">
        <f>VLOOKUP(B135,Riders!$A$2:$F$195,3,FALSE)</f>
        <v>Brisbane Camperland</v>
      </c>
      <c r="E135" s="64" t="str">
        <f>VLOOKUP(B135,Riders!$A$2:$G$195,7,FALSE)</f>
        <v>Master</v>
      </c>
      <c r="F135" s="62">
        <v>14</v>
      </c>
      <c r="G135" s="62">
        <f>IFERROR(VLOOKUP(B135,'Rd4 Stge1 Points'!$B$3:$E$100,4,FALSE),0)</f>
        <v>0</v>
      </c>
      <c r="H135" s="62">
        <f>IFERROR(VLOOKUP(B135,'Rd4 Stge2A Points'!$B$3:$E$107,4,FALSE),0)</f>
        <v>0</v>
      </c>
      <c r="I135" s="62">
        <f>IFERROR(VLOOKUP(B135,'Rd4 Stge2B Points'!$B$3:$E$96,4,FALSE),0)</f>
        <v>0</v>
      </c>
      <c r="J135" s="62">
        <f>IFERROR(VLOOKUP(B135,'Rd4 Stge3 Points'!$B$3:$E$83,4,FALSE),0)</f>
        <v>0</v>
      </c>
      <c r="K135" s="63">
        <f>SUM(F135:J135)</f>
        <v>14</v>
      </c>
    </row>
    <row r="136" spans="1:11">
      <c r="A136" s="60">
        <v>132</v>
      </c>
      <c r="B136" s="40">
        <v>80</v>
      </c>
      <c r="C136" s="61" t="str">
        <f>VLOOKUP(B136,Riders!$A$2:$F$195,6,FALSE)</f>
        <v>Robert, WEST</v>
      </c>
      <c r="D136" s="61" t="str">
        <f>VLOOKUP(B136,Riders!$A$2:$F$195,3,FALSE)</f>
        <v>Campos Cycling Team</v>
      </c>
      <c r="E136" s="64" t="str">
        <f>VLOOKUP(B136,Riders!$A$2:$G$195,7,FALSE)</f>
        <v>Elite</v>
      </c>
      <c r="F136" s="40">
        <v>14</v>
      </c>
      <c r="G136" s="62">
        <f>IFERROR(VLOOKUP(B136,'Rd4 Stge1 Points'!$B$3:$E$100,4,FALSE),0)</f>
        <v>0</v>
      </c>
      <c r="H136" s="62">
        <f>IFERROR(VLOOKUP(B136,'Rd4 Stge2A Points'!$B$3:$E$107,4,FALSE),0)</f>
        <v>0</v>
      </c>
      <c r="I136" s="62">
        <f>IFERROR(VLOOKUP(B136,'Rd4 Stge2B Points'!$B$3:$E$96,4,FALSE),0)</f>
        <v>0</v>
      </c>
      <c r="J136" s="62">
        <f>IFERROR(VLOOKUP(B136,'Rd4 Stge3 Points'!$B$3:$E$83,4,FALSE),0)</f>
        <v>0</v>
      </c>
      <c r="K136" s="63">
        <f>SUM(F136:J136)</f>
        <v>14</v>
      </c>
    </row>
    <row r="137" spans="1:11">
      <c r="A137" s="60">
        <v>135</v>
      </c>
      <c r="B137" s="40">
        <v>150</v>
      </c>
      <c r="C137" s="61" t="str">
        <f>VLOOKUP(B137,Riders!$A$2:$F$195,6,FALSE)</f>
        <v>Shaun, DOYLE</v>
      </c>
      <c r="D137" s="61" t="str">
        <f>VLOOKUP(B137,Riders!$A$2:$F$195,3,FALSE)</f>
        <v>Intervelo p/b Fitzroy Island</v>
      </c>
      <c r="E137" s="64" t="str">
        <f>VLOOKUP(B137,Riders!$A$2:$G$195,7,FALSE)</f>
        <v>Master</v>
      </c>
      <c r="F137" s="40">
        <v>7</v>
      </c>
      <c r="G137" s="62">
        <f>IFERROR(VLOOKUP(B137,'Rd4 Stge1 Points'!$B$3:$E$100,4,FALSE),0)</f>
        <v>5</v>
      </c>
      <c r="H137" s="62">
        <f>IFERROR(VLOOKUP(B137,'Rd4 Stge2A Points'!$B$3:$E$107,4,FALSE),0)</f>
        <v>0</v>
      </c>
      <c r="I137" s="62">
        <f>IFERROR(VLOOKUP(B137,'Rd4 Stge2B Points'!$B$3:$E$96,4,FALSE),0)</f>
        <v>1</v>
      </c>
      <c r="J137" s="62">
        <f>IFERROR(VLOOKUP(B137,'Rd4 Stge3 Points'!$B$3:$E$83,4,FALSE),0)</f>
        <v>0</v>
      </c>
      <c r="K137" s="63">
        <f>SUM(F137:J137)</f>
        <v>13</v>
      </c>
    </row>
    <row r="138" spans="1:11">
      <c r="A138" s="60">
        <v>135</v>
      </c>
      <c r="B138" s="64">
        <v>135</v>
      </c>
      <c r="C138" s="61" t="str">
        <f>VLOOKUP(B138,Riders!$A$2:$F$195,6,FALSE)</f>
        <v>James, MADIGAN</v>
      </c>
      <c r="D138" s="61" t="str">
        <f>VLOOKUP(B138,Riders!$A$2:$F$195,3,FALSE)</f>
        <v>Hamilton Wheelers Elite Team</v>
      </c>
      <c r="E138" s="64" t="str">
        <f>VLOOKUP(B138,Riders!$A$2:$G$195,7,FALSE)</f>
        <v>Master</v>
      </c>
      <c r="F138" s="62">
        <v>13</v>
      </c>
      <c r="G138" s="62">
        <f>IFERROR(VLOOKUP(B138,'Rd4 Stge1 Points'!$B$3:$E$100,4,FALSE),0)</f>
        <v>0</v>
      </c>
      <c r="H138" s="62">
        <f>IFERROR(VLOOKUP(B138,'Rd4 Stge2A Points'!$B$3:$E$107,4,FALSE),0)</f>
        <v>0</v>
      </c>
      <c r="I138" s="62">
        <f>IFERROR(VLOOKUP(B138,'Rd4 Stge2B Points'!$B$3:$E$96,4,FALSE),0)</f>
        <v>0</v>
      </c>
      <c r="J138" s="62">
        <f>IFERROR(VLOOKUP(B138,'Rd4 Stge3 Points'!$B$3:$E$83,4,FALSE),0)</f>
        <v>0</v>
      </c>
      <c r="K138" s="63">
        <f>SUM(F138:J138)</f>
        <v>13</v>
      </c>
    </row>
    <row r="139" spans="1:11">
      <c r="A139" s="60">
        <v>135</v>
      </c>
      <c r="B139" s="40">
        <v>50</v>
      </c>
      <c r="C139" s="61" t="str">
        <f>VLOOKUP(B139,Riders!$A$2:$F$195,6,FALSE)</f>
        <v>Trent, CARMAN</v>
      </c>
      <c r="D139" s="61" t="str">
        <f>VLOOKUP(B139,Riders!$A$2:$F$195,3,FALSE)</f>
        <v>Erdinger Alkoholfrei - fiets Apparel Cycling Team</v>
      </c>
      <c r="E139" s="64" t="str">
        <f>VLOOKUP(B139,Riders!$A$2:$G$195,7,FALSE)</f>
        <v>Elite</v>
      </c>
      <c r="F139" s="40">
        <v>13</v>
      </c>
      <c r="G139" s="62">
        <f>IFERROR(VLOOKUP(B139,'Rd4 Stge1 Points'!$B$3:$E$100,4,FALSE),0)</f>
        <v>0</v>
      </c>
      <c r="H139" s="62">
        <f>IFERROR(VLOOKUP(B139,'Rd4 Stge2A Points'!$B$3:$E$107,4,FALSE),0)</f>
        <v>0</v>
      </c>
      <c r="I139" s="62">
        <f>IFERROR(VLOOKUP(B139,'Rd4 Stge2B Points'!$B$3:$E$96,4,FALSE),0)</f>
        <v>0</v>
      </c>
      <c r="J139" s="62">
        <f>IFERROR(VLOOKUP(B139,'Rd4 Stge3 Points'!$B$3:$E$83,4,FALSE),0)</f>
        <v>0</v>
      </c>
      <c r="K139" s="63">
        <f>SUM(F139:J139)</f>
        <v>13</v>
      </c>
    </row>
    <row r="140" spans="1:11">
      <c r="A140" s="60">
        <v>135</v>
      </c>
      <c r="B140" s="40">
        <v>84</v>
      </c>
      <c r="C140" s="61" t="str">
        <f>VLOOKUP(B140,Riders!$A$2:$F$195,6,FALSE)</f>
        <v>Jamie, GAVIGLIO</v>
      </c>
      <c r="D140" s="61" t="str">
        <f>VLOOKUP(B140,Riders!$A$2:$F$195,3,FALSE)</f>
        <v>Moreton Bay Cycling Club</v>
      </c>
      <c r="E140" s="64" t="str">
        <f>VLOOKUP(B140,Riders!$A$2:$G$195,7,FALSE)</f>
        <v>Master</v>
      </c>
      <c r="F140" s="40">
        <v>13</v>
      </c>
      <c r="G140" s="62">
        <f>IFERROR(VLOOKUP(B140,'Rd4 Stge1 Points'!$B$3:$E$100,4,FALSE),0)</f>
        <v>0</v>
      </c>
      <c r="H140" s="62">
        <f>IFERROR(VLOOKUP(B140,'Rd4 Stge2A Points'!$B$3:$E$107,4,FALSE),0)</f>
        <v>0</v>
      </c>
      <c r="I140" s="62">
        <f>IFERROR(VLOOKUP(B140,'Rd4 Stge2B Points'!$B$3:$E$96,4,FALSE),0)</f>
        <v>0</v>
      </c>
      <c r="J140" s="62">
        <f>IFERROR(VLOOKUP(B140,'Rd4 Stge3 Points'!$B$3:$E$83,4,FALSE),0)</f>
        <v>0</v>
      </c>
      <c r="K140" s="63">
        <f>SUM(F140:J140)</f>
        <v>13</v>
      </c>
    </row>
    <row r="141" spans="1:11" ht="17.25" customHeight="1">
      <c r="A141" s="60">
        <v>139</v>
      </c>
      <c r="B141" s="40">
        <v>93</v>
      </c>
      <c r="C141" s="61" t="str">
        <f>VLOOKUP(B141,Riders!$A$2:$F$195,6,FALSE)</f>
        <v>Attila, KISS</v>
      </c>
      <c r="D141" s="61" t="str">
        <f>VLOOKUP(B141,Riders!$A$2:$F$195,3,FALSE)</f>
        <v>QSM Racing</v>
      </c>
      <c r="E141" s="64" t="str">
        <f>VLOOKUP(B141,Riders!$A$2:$G$195,7,FALSE)</f>
        <v>Master</v>
      </c>
      <c r="F141" s="40">
        <v>7</v>
      </c>
      <c r="G141" s="62">
        <f>IFERROR(VLOOKUP(B141,'Rd4 Stge1 Points'!$B$3:$E$100,4,FALSE),0)</f>
        <v>5</v>
      </c>
      <c r="H141" s="62">
        <f>IFERROR(VLOOKUP(B141,'Rd4 Stge2A Points'!$B$3:$E$107,4,FALSE),0)</f>
        <v>0</v>
      </c>
      <c r="I141" s="62">
        <f>IFERROR(VLOOKUP(B141,'Rd4 Stge2B Points'!$B$3:$E$96,4,FALSE),0)</f>
        <v>0</v>
      </c>
      <c r="J141" s="62">
        <f>IFERROR(VLOOKUP(B141,'Rd4 Stge3 Points'!$B$3:$E$83,4,FALSE),0)</f>
        <v>0</v>
      </c>
      <c r="K141" s="63">
        <f>SUM(F141:J141)</f>
        <v>12</v>
      </c>
    </row>
    <row r="142" spans="1:11">
      <c r="A142" s="60">
        <v>139</v>
      </c>
      <c r="B142" s="40">
        <v>6</v>
      </c>
      <c r="C142" s="61" t="str">
        <f>VLOOKUP(B142,Riders!$A$2:$F$195,6,FALSE)</f>
        <v>Colin, CHAPMAN</v>
      </c>
      <c r="D142" s="61" t="str">
        <f>VLOOKUP(B142,Riders!$A$2:$F$195,3,FALSE)</f>
        <v>Procella Sports p/b Jumbo Interactive</v>
      </c>
      <c r="E142" s="64" t="str">
        <f>VLOOKUP(B142,Riders!$A$2:$G$195,7,FALSE)</f>
        <v>U23</v>
      </c>
      <c r="F142" s="40">
        <v>12</v>
      </c>
      <c r="G142" s="62">
        <f>IFERROR(VLOOKUP(B142,'Rd4 Stge1 Points'!$B$3:$E$100,4,FALSE),0)</f>
        <v>0</v>
      </c>
      <c r="H142" s="62">
        <f>IFERROR(VLOOKUP(B142,'Rd4 Stge2A Points'!$B$3:$E$107,4,FALSE),0)</f>
        <v>0</v>
      </c>
      <c r="I142" s="62">
        <f>IFERROR(VLOOKUP(B142,'Rd4 Stge2B Points'!$B$3:$E$96,4,FALSE),0)</f>
        <v>0</v>
      </c>
      <c r="J142" s="62">
        <f>IFERROR(VLOOKUP(B142,'Rd4 Stge3 Points'!$B$3:$E$83,4,FALSE),0)</f>
        <v>0</v>
      </c>
      <c r="K142" s="63">
        <f>SUM(F142:J142)</f>
        <v>12</v>
      </c>
    </row>
    <row r="143" spans="1:11" ht="19.5" customHeight="1">
      <c r="A143" s="60">
        <v>139</v>
      </c>
      <c r="B143" s="64">
        <v>86</v>
      </c>
      <c r="C143" s="61" t="str">
        <f>VLOOKUP(B143,Riders!$A$2:$F$195,6,FALSE)</f>
        <v>Brenden, SMYTH</v>
      </c>
      <c r="D143" s="61" t="str">
        <f>VLOOKUP(B143,Riders!$A$2:$F$195,3,FALSE)</f>
        <v>Moreton Bay Cycling Club</v>
      </c>
      <c r="E143" s="64" t="str">
        <f>VLOOKUP(B143,Riders!$A$2:$G$195,7,FALSE)</f>
        <v>Master</v>
      </c>
      <c r="F143" s="62">
        <v>12</v>
      </c>
      <c r="G143" s="62">
        <f>IFERROR(VLOOKUP(B143,'Rd4 Stge1 Points'!$B$3:$E$100,4,FALSE),0)</f>
        <v>0</v>
      </c>
      <c r="H143" s="62">
        <f>IFERROR(VLOOKUP(B143,'Rd4 Stge2A Points'!$B$3:$E$107,4,FALSE),0)</f>
        <v>0</v>
      </c>
      <c r="I143" s="62">
        <f>IFERROR(VLOOKUP(B143,'Rd4 Stge2B Points'!$B$3:$E$96,4,FALSE),0)</f>
        <v>0</v>
      </c>
      <c r="J143" s="62">
        <f>IFERROR(VLOOKUP(B143,'Rd4 Stge3 Points'!$B$3:$E$83,4,FALSE),0)</f>
        <v>0</v>
      </c>
      <c r="K143" s="63">
        <f>SUM(F143:J143)</f>
        <v>12</v>
      </c>
    </row>
    <row r="144" spans="1:11">
      <c r="A144" s="60">
        <v>142</v>
      </c>
      <c r="B144" s="79">
        <v>35</v>
      </c>
      <c r="C144" s="61" t="str">
        <f>VLOOKUP(B144,Riders!$A$2:$F$195,6,FALSE)</f>
        <v>David, EDGE</v>
      </c>
      <c r="D144" s="61" t="str">
        <f>VLOOKUP(B144,Riders!$A$2:$F$195,3,FALSE)</f>
        <v>Giant Rockhampton</v>
      </c>
      <c r="E144" s="64" t="str">
        <f>VLOOKUP(B144,Riders!$A$2:$G$195,7,FALSE)</f>
        <v>Elite</v>
      </c>
      <c r="F144" s="62">
        <v>6</v>
      </c>
      <c r="G144" s="62">
        <f>IFERROR(VLOOKUP(B144,'Rd4 Stge1 Points'!$B$3:$E$100,4,FALSE),0)</f>
        <v>5</v>
      </c>
      <c r="H144" s="62">
        <f>IFERROR(VLOOKUP(B144,'Rd4 Stge2A Points'!$B$3:$E$107,4,FALSE),0)</f>
        <v>0</v>
      </c>
      <c r="I144" s="62">
        <f>IFERROR(VLOOKUP(B144,'Rd4 Stge2B Points'!$B$3:$E$96,4,FALSE),0)</f>
        <v>0</v>
      </c>
      <c r="J144" s="62">
        <f>IFERROR(VLOOKUP(B144,'Rd4 Stge3 Points'!$B$3:$E$83,4,FALSE),0)</f>
        <v>0</v>
      </c>
      <c r="K144" s="63">
        <f>SUM(F144:J144)</f>
        <v>11</v>
      </c>
    </row>
    <row r="145" spans="1:11">
      <c r="A145" s="60">
        <v>142</v>
      </c>
      <c r="B145" s="77">
        <v>60</v>
      </c>
      <c r="C145" s="61" t="str">
        <f>VLOOKUP(B145,Riders!$A$2:$F$195,6,FALSE)</f>
        <v>Pedr, HARVEY</v>
      </c>
      <c r="D145" s="61" t="str">
        <f>VLOOKUP(B145,Riders!$A$2:$F$195,3,FALSE)</f>
        <v>Colliers Racing</v>
      </c>
      <c r="E145" s="64" t="str">
        <f>VLOOKUP(B145,Riders!$A$2:$G$195,7,FALSE)</f>
        <v>Master</v>
      </c>
      <c r="F145" s="62">
        <v>0</v>
      </c>
      <c r="G145" s="62">
        <f>IFERROR(VLOOKUP(B145,'Rd4 Stge1 Points'!$B$3:$E$100,4,FALSE),0)</f>
        <v>5</v>
      </c>
      <c r="H145" s="62">
        <f>IFERROR(VLOOKUP(B145,'Rd4 Stge2A Points'!$B$3:$E$107,4,FALSE),0)</f>
        <v>0</v>
      </c>
      <c r="I145" s="62">
        <f>IFERROR(VLOOKUP(B145,'Rd4 Stge2B Points'!$B$3:$E$96,4,FALSE),0)</f>
        <v>1</v>
      </c>
      <c r="J145" s="62">
        <f>IFERROR(VLOOKUP(B145,'Rd4 Stge3 Points'!$B$3:$E$83,4,FALSE),0)</f>
        <v>5</v>
      </c>
      <c r="K145" s="63">
        <f>SUM(F145:J145)</f>
        <v>11</v>
      </c>
    </row>
    <row r="146" spans="1:11">
      <c r="A146" s="60">
        <v>142</v>
      </c>
      <c r="B146" s="77">
        <v>65</v>
      </c>
      <c r="C146" s="61" t="str">
        <f>VLOOKUP(B146,Riders!$A$2:$F$195,6,FALSE)</f>
        <v>Adam, WHITE</v>
      </c>
      <c r="D146" s="61" t="str">
        <f>VLOOKUP(B146,Riders!$A$2:$F$195,3,FALSE)</f>
        <v>Cobra9 Intebuild Racing</v>
      </c>
      <c r="E146" s="64" t="str">
        <f>VLOOKUP(B146,Riders!$A$2:$G$195,7,FALSE)</f>
        <v>Master</v>
      </c>
      <c r="F146" s="62">
        <v>0</v>
      </c>
      <c r="G146" s="62">
        <f>IFERROR(VLOOKUP(B146,'Rd4 Stge1 Points'!$B$3:$E$100,4,FALSE),0)</f>
        <v>5</v>
      </c>
      <c r="H146" s="62">
        <f>IFERROR(VLOOKUP(B146,'Rd4 Stge2A Points'!$B$3:$E$107,4,FALSE),0)</f>
        <v>0</v>
      </c>
      <c r="I146" s="62">
        <f>IFERROR(VLOOKUP(B146,'Rd4 Stge2B Points'!$B$3:$E$96,4,FALSE),0)</f>
        <v>1</v>
      </c>
      <c r="J146" s="62">
        <f>IFERROR(VLOOKUP(B146,'Rd4 Stge3 Points'!$B$3:$E$83,4,FALSE),0)</f>
        <v>5</v>
      </c>
      <c r="K146" s="63">
        <f>SUM(F146:J146)</f>
        <v>11</v>
      </c>
    </row>
    <row r="147" spans="1:11">
      <c r="A147" s="60">
        <v>145</v>
      </c>
      <c r="B147" s="79">
        <v>39</v>
      </c>
      <c r="C147" s="61" t="str">
        <f>VLOOKUP(B147,Riders!$A$2:$F$195,6,FALSE)</f>
        <v>Bailey, GOLTZ</v>
      </c>
      <c r="D147" s="61" t="str">
        <f>VLOOKUP(B147,Riders!$A$2:$F$195,3,FALSE)</f>
        <v>Giant Rockhampton</v>
      </c>
      <c r="E147" s="64" t="str">
        <f>VLOOKUP(B147,Riders!$A$2:$G$195,7,FALSE)</f>
        <v>U23</v>
      </c>
      <c r="F147" s="40">
        <v>8</v>
      </c>
      <c r="G147" s="62">
        <f>IFERROR(VLOOKUP(B147,'Rd4 Stge1 Points'!$B$3:$E$100,4,FALSE),0)</f>
        <v>0</v>
      </c>
      <c r="H147" s="62">
        <f>IFERROR(VLOOKUP(B147,'Rd4 Stge2A Points'!$B$3:$E$107,4,FALSE),0)</f>
        <v>0</v>
      </c>
      <c r="I147" s="62">
        <f>IFERROR(VLOOKUP(B147,'Rd4 Stge2B Points'!$B$3:$E$96,4,FALSE),0)</f>
        <v>0</v>
      </c>
      <c r="J147" s="62">
        <f>IFERROR(VLOOKUP(B147,'Rd4 Stge3 Points'!$B$3:$E$83,4,FALSE),0)</f>
        <v>0</v>
      </c>
      <c r="K147" s="63">
        <f>SUM(F147:J147)</f>
        <v>8</v>
      </c>
    </row>
    <row r="148" spans="1:11">
      <c r="A148" s="60">
        <v>146</v>
      </c>
      <c r="B148" s="77">
        <v>68</v>
      </c>
      <c r="C148" s="61" t="str">
        <f>VLOOKUP(B148,Riders!$A$2:$F$195,6,FALSE)</f>
        <v>Hadleigh, MILLIGAN</v>
      </c>
      <c r="D148" s="61" t="str">
        <f>VLOOKUP(B148,Riders!$A$2:$F$195,3,FALSE)</f>
        <v>Cobra9 Intebuild Racing</v>
      </c>
      <c r="E148" s="64" t="str">
        <f>VLOOKUP(B148,Riders!$A$2:$G$195,7,FALSE)</f>
        <v>Elite</v>
      </c>
      <c r="F148" s="62">
        <v>7</v>
      </c>
      <c r="G148" s="62">
        <f>IFERROR(VLOOKUP(B148,'Rd4 Stge1 Points'!$B$3:$E$100,4,FALSE),0)</f>
        <v>0</v>
      </c>
      <c r="H148" s="62">
        <f>IFERROR(VLOOKUP(B148,'Rd4 Stge2A Points'!$B$3:$E$107,4,FALSE),0)</f>
        <v>0</v>
      </c>
      <c r="I148" s="62">
        <f>IFERROR(VLOOKUP(B148,'Rd4 Stge2B Points'!$B$3:$E$96,4,FALSE),0)</f>
        <v>0</v>
      </c>
      <c r="J148" s="62">
        <f>IFERROR(VLOOKUP(B148,'Rd4 Stge3 Points'!$B$3:$E$83,4,FALSE),0)</f>
        <v>0</v>
      </c>
      <c r="K148" s="63">
        <f>SUM(F148:J148)</f>
        <v>7</v>
      </c>
    </row>
    <row r="149" spans="1:11">
      <c r="A149" s="60">
        <v>146</v>
      </c>
      <c r="B149" s="79">
        <v>42</v>
      </c>
      <c r="C149" s="61" t="str">
        <f>VLOOKUP(B149,Riders!$A$2:$F$195,6,FALSE)</f>
        <v>Dean, MADDEN</v>
      </c>
      <c r="D149" s="61" t="str">
        <f>VLOOKUP(B149,Riders!$A$2:$F$195,3,FALSE)</f>
        <v>Erdinger Alkoholfrei - fiets Apparel Cycling Team</v>
      </c>
      <c r="E149" s="64" t="str">
        <f>VLOOKUP(B149,Riders!$A$2:$G$195,7,FALSE)</f>
        <v>U23</v>
      </c>
      <c r="F149" s="62">
        <v>7</v>
      </c>
      <c r="G149" s="62">
        <f>IFERROR(VLOOKUP(B149,'Rd4 Stge1 Points'!$B$3:$E$100,4,FALSE),0)</f>
        <v>0</v>
      </c>
      <c r="H149" s="62">
        <f>IFERROR(VLOOKUP(B149,'Rd4 Stge2A Points'!$B$3:$E$107,4,FALSE),0)</f>
        <v>0</v>
      </c>
      <c r="I149" s="62">
        <f>IFERROR(VLOOKUP(B149,'Rd4 Stge2B Points'!$B$3:$E$96,4,FALSE),0)</f>
        <v>0</v>
      </c>
      <c r="J149" s="62">
        <f>IFERROR(VLOOKUP(B149,'Rd4 Stge3 Points'!$B$3:$E$83,4,FALSE),0)</f>
        <v>0</v>
      </c>
      <c r="K149" s="63">
        <f>SUM(F149:J149)</f>
        <v>7</v>
      </c>
    </row>
    <row r="150" spans="1:11">
      <c r="A150" s="60">
        <v>146</v>
      </c>
      <c r="B150" s="77">
        <v>47</v>
      </c>
      <c r="C150" s="61" t="str">
        <f>VLOOKUP(B150,Riders!$A$2:$F$195,6,FALSE)</f>
        <v>Jackson, CARMAN</v>
      </c>
      <c r="D150" s="61" t="str">
        <f>VLOOKUP(B150,Riders!$A$2:$F$195,3,FALSE)</f>
        <v>Erdinger Alkoholfrei - fiets Apparel Cycling Team</v>
      </c>
      <c r="E150" s="64" t="str">
        <f>VLOOKUP(B150,Riders!$A$2:$G$195,7,FALSE)</f>
        <v>U23</v>
      </c>
      <c r="F150" s="62">
        <v>7</v>
      </c>
      <c r="G150" s="62">
        <f>IFERROR(VLOOKUP(B150,'Rd4 Stge1 Points'!$B$3:$E$100,4,FALSE),0)</f>
        <v>0</v>
      </c>
      <c r="H150" s="62">
        <f>IFERROR(VLOOKUP(B150,'Rd4 Stge2A Points'!$B$3:$E$107,4,FALSE),0)</f>
        <v>0</v>
      </c>
      <c r="I150" s="62">
        <f>IFERROR(VLOOKUP(B150,'Rd4 Stge2B Points'!$B$3:$E$96,4,FALSE),0)</f>
        <v>0</v>
      </c>
      <c r="J150" s="62">
        <f>IFERROR(VLOOKUP(B150,'Rd4 Stge3 Points'!$B$3:$E$83,4,FALSE),0)</f>
        <v>0</v>
      </c>
      <c r="K150" s="63">
        <f>SUM(F150:J150)</f>
        <v>7</v>
      </c>
    </row>
    <row r="151" spans="1:11">
      <c r="A151" s="60">
        <v>146</v>
      </c>
      <c r="B151" s="79">
        <v>8</v>
      </c>
      <c r="C151" s="61" t="str">
        <f>VLOOKUP(B151,Riders!$A$2:$F$195,6,FALSE)</f>
        <v>Richard, ALLEN</v>
      </c>
      <c r="D151" s="61" t="str">
        <f>VLOOKUP(B151,Riders!$A$2:$F$195,3,FALSE)</f>
        <v>Procella Sports p/b Jumbo Interactive</v>
      </c>
      <c r="E151" s="64" t="str">
        <f>VLOOKUP(B151,Riders!$A$2:$G$195,7,FALSE)</f>
        <v>Master</v>
      </c>
      <c r="F151" s="40">
        <v>7</v>
      </c>
      <c r="G151" s="62">
        <f>IFERROR(VLOOKUP(B151,'Rd4 Stge1 Points'!$B$3:$E$100,4,FALSE),0)</f>
        <v>0</v>
      </c>
      <c r="H151" s="62">
        <f>IFERROR(VLOOKUP(B151,'Rd4 Stge2A Points'!$B$3:$E$107,4,FALSE),0)</f>
        <v>0</v>
      </c>
      <c r="I151" s="62">
        <f>IFERROR(VLOOKUP(B151,'Rd4 Stge2B Points'!$B$3:$E$96,4,FALSE),0)</f>
        <v>0</v>
      </c>
      <c r="J151" s="62">
        <f>IFERROR(VLOOKUP(B151,'Rd4 Stge3 Points'!$B$3:$E$83,4,FALSE),0)</f>
        <v>0</v>
      </c>
      <c r="K151" s="63">
        <f>SUM(F151:J151)</f>
        <v>7</v>
      </c>
    </row>
    <row r="152" spans="1:11">
      <c r="A152" s="60">
        <v>146</v>
      </c>
      <c r="B152" s="79">
        <v>24</v>
      </c>
      <c r="C152" s="61" t="str">
        <f>VLOOKUP(B152,Riders!$A$2:$F$195,6,FALSE)</f>
        <v>Danny, MCCARTHY</v>
      </c>
      <c r="D152" s="61" t="str">
        <f>VLOOKUP(B152,Riders!$A$2:$F$195,3,FALSE)</f>
        <v>Living Here Cycling Team Powered by Sedgman and Hitachi</v>
      </c>
      <c r="E152" s="64" t="str">
        <f>VLOOKUP(B152,Riders!$A$2:$G$195,7,FALSE)</f>
        <v>Master</v>
      </c>
      <c r="F152" s="40">
        <v>7</v>
      </c>
      <c r="G152" s="62">
        <f>IFERROR(VLOOKUP(B152,'Rd4 Stge1 Points'!$B$3:$E$100,4,FALSE),0)</f>
        <v>0</v>
      </c>
      <c r="H152" s="62">
        <f>IFERROR(VLOOKUP(B152,'Rd4 Stge2A Points'!$B$3:$E$107,4,FALSE),0)</f>
        <v>0</v>
      </c>
      <c r="I152" s="62">
        <f>IFERROR(VLOOKUP(B152,'Rd4 Stge2B Points'!$B$3:$E$96,4,FALSE),0)</f>
        <v>0</v>
      </c>
      <c r="J152" s="62">
        <f>IFERROR(VLOOKUP(B152,'Rd4 Stge3 Points'!$B$3:$E$83,4,FALSE),0)</f>
        <v>0</v>
      </c>
      <c r="K152" s="63">
        <f>SUM(F152:J152)</f>
        <v>7</v>
      </c>
    </row>
    <row r="153" spans="1:11">
      <c r="A153" s="60">
        <v>146</v>
      </c>
      <c r="B153" s="79">
        <v>57</v>
      </c>
      <c r="C153" s="61" t="str">
        <f>VLOOKUP(B153,Riders!$A$2:$F$195,6,FALSE)</f>
        <v>Matthew, SANDER</v>
      </c>
      <c r="D153" s="61" t="str">
        <f>VLOOKUP(B153,Riders!$A$2:$F$195,3,FALSE)</f>
        <v>Colliers Racing</v>
      </c>
      <c r="E153" s="64" t="str">
        <f>VLOOKUP(B153,Riders!$A$2:$G$195,7,FALSE)</f>
        <v>Elite</v>
      </c>
      <c r="F153" s="40">
        <v>7</v>
      </c>
      <c r="G153" s="62">
        <f>IFERROR(VLOOKUP(B153,'Rd4 Stge1 Points'!$B$3:$E$100,4,FALSE),0)</f>
        <v>0</v>
      </c>
      <c r="H153" s="62">
        <f>IFERROR(VLOOKUP(B153,'Rd4 Stge2A Points'!$B$3:$E$107,4,FALSE),0)</f>
        <v>0</v>
      </c>
      <c r="I153" s="62">
        <f>IFERROR(VLOOKUP(B153,'Rd4 Stge2B Points'!$B$3:$E$96,4,FALSE),0)</f>
        <v>0</v>
      </c>
      <c r="J153" s="62">
        <f>IFERROR(VLOOKUP(B153,'Rd4 Stge3 Points'!$B$3:$E$83,4,FALSE),0)</f>
        <v>0</v>
      </c>
      <c r="K153" s="63">
        <f>SUM(F153:J153)</f>
        <v>7</v>
      </c>
    </row>
    <row r="154" spans="1:11">
      <c r="A154" s="60">
        <v>146</v>
      </c>
      <c r="B154" s="79">
        <v>282</v>
      </c>
      <c r="C154" s="61" t="str">
        <f>VLOOKUP(B154,Riders!$A$2:$F$195,6,FALSE)</f>
        <v>Martin, PEARCE</v>
      </c>
      <c r="D154" s="61" t="str">
        <f>VLOOKUP(B154,Riders!$A$2:$F$195,3,FALSE)</f>
        <v>Balmoral Elite Team sponsored by O'Donnel Legal and EPIC Assist</v>
      </c>
      <c r="E154" s="64" t="str">
        <f>VLOOKUP(B154,Riders!$A$2:$G$195,7,FALSE)</f>
        <v>Master</v>
      </c>
      <c r="F154" s="40">
        <v>7</v>
      </c>
      <c r="G154" s="62">
        <f>IFERROR(VLOOKUP(B154,'Rd4 Stge1 Points'!$B$3:$E$100,4,FALSE),0)</f>
        <v>0</v>
      </c>
      <c r="H154" s="62">
        <f>IFERROR(VLOOKUP(B154,'Rd4 Stge2A Points'!$B$3:$E$107,4,FALSE),0)</f>
        <v>0</v>
      </c>
      <c r="I154" s="62">
        <f>IFERROR(VLOOKUP(B154,'Rd4 Stge2B Points'!$B$3:$E$96,4,FALSE),0)</f>
        <v>0</v>
      </c>
      <c r="J154" s="62">
        <f>IFERROR(VLOOKUP(B154,'Rd4 Stge3 Points'!$B$3:$E$83,4,FALSE),0)</f>
        <v>0</v>
      </c>
      <c r="K154" s="63">
        <f>SUM(F154:J154)</f>
        <v>7</v>
      </c>
    </row>
    <row r="155" spans="1:11">
      <c r="A155" s="60">
        <v>146</v>
      </c>
      <c r="B155" s="79">
        <v>283</v>
      </c>
      <c r="C155" s="61" t="str">
        <f>VLOOKUP(B155,Riders!$A$2:$F$195,6,FALSE)</f>
        <v>Darrell, HENRY</v>
      </c>
      <c r="D155" s="61" t="str">
        <f>VLOOKUP(B155,Riders!$A$2:$F$195,3,FALSE)</f>
        <v>Procella Sports p/b Jumbo Interactive</v>
      </c>
      <c r="E155" s="64" t="str">
        <f>VLOOKUP(B155,Riders!$A$2:$G$195,7,FALSE)</f>
        <v>Master</v>
      </c>
      <c r="F155" s="40">
        <v>7</v>
      </c>
      <c r="G155" s="62">
        <f>IFERROR(VLOOKUP(B155,'Rd4 Stge1 Points'!$B$3:$E$100,4,FALSE),0)</f>
        <v>0</v>
      </c>
      <c r="H155" s="62">
        <f>IFERROR(VLOOKUP(B155,'Rd4 Stge2A Points'!$B$3:$E$107,4,FALSE),0)</f>
        <v>0</v>
      </c>
      <c r="I155" s="62">
        <f>IFERROR(VLOOKUP(B155,'Rd4 Stge2B Points'!$B$3:$E$96,4,FALSE),0)</f>
        <v>0</v>
      </c>
      <c r="J155" s="62">
        <f>IFERROR(VLOOKUP(B155,'Rd4 Stge3 Points'!$B$3:$E$83,4,FALSE),0)</f>
        <v>0</v>
      </c>
      <c r="K155" s="63">
        <f>SUM(F155:J155)</f>
        <v>7</v>
      </c>
    </row>
    <row r="156" spans="1:11">
      <c r="A156" s="60">
        <v>146</v>
      </c>
      <c r="B156" s="79">
        <v>284</v>
      </c>
      <c r="C156" s="61" t="str">
        <f>VLOOKUP(B156,Riders!$A$2:$F$195,6,FALSE)</f>
        <v>Craig, WALKER</v>
      </c>
      <c r="D156" s="61" t="str">
        <f>VLOOKUP(B156,Riders!$A$2:$F$195,3,FALSE)</f>
        <v>Procella Sports p/b Jumbo Interactive</v>
      </c>
      <c r="E156" s="64" t="str">
        <f>VLOOKUP(B156,Riders!$A$2:$G$195,7,FALSE)</f>
        <v>Master</v>
      </c>
      <c r="F156" s="40">
        <v>7</v>
      </c>
      <c r="G156" s="62">
        <f>IFERROR(VLOOKUP(B156,'Rd4 Stge1 Points'!$B$3:$E$100,4,FALSE),0)</f>
        <v>0</v>
      </c>
      <c r="H156" s="62">
        <f>IFERROR(VLOOKUP(B156,'Rd4 Stge2A Points'!$B$3:$E$107,4,FALSE),0)</f>
        <v>0</v>
      </c>
      <c r="I156" s="62">
        <f>IFERROR(VLOOKUP(B156,'Rd4 Stge2B Points'!$B$3:$E$96,4,FALSE),0)</f>
        <v>0</v>
      </c>
      <c r="J156" s="62">
        <f>IFERROR(VLOOKUP(B156,'Rd4 Stge3 Points'!$B$3:$E$83,4,FALSE),0)</f>
        <v>0</v>
      </c>
      <c r="K156" s="63">
        <f>SUM(F156:J156)</f>
        <v>7</v>
      </c>
    </row>
    <row r="157" spans="1:11">
      <c r="A157" s="60">
        <v>155</v>
      </c>
      <c r="B157" s="77">
        <v>62</v>
      </c>
      <c r="C157" s="61" t="str">
        <f>VLOOKUP(B157,Riders!$A$2:$F$195,6,FALSE)</f>
        <v>Callum, O'SULLIVAN</v>
      </c>
      <c r="D157" s="61" t="str">
        <f>VLOOKUP(B157,Riders!$A$2:$F$195,3,FALSE)</f>
        <v>Cobra9 Intebuild Racing</v>
      </c>
      <c r="E157" s="64" t="str">
        <f>VLOOKUP(B157,Riders!$A$2:$G$195,7,FALSE)</f>
        <v>Elite</v>
      </c>
      <c r="F157" s="62">
        <v>6</v>
      </c>
      <c r="G157" s="62">
        <f>IFERROR(VLOOKUP(B157,'Rd4 Stge1 Points'!$B$3:$E$100,4,FALSE),0)</f>
        <v>0</v>
      </c>
      <c r="H157" s="62">
        <f>IFERROR(VLOOKUP(B157,'Rd4 Stge2A Points'!$B$3:$E$107,4,FALSE),0)</f>
        <v>0</v>
      </c>
      <c r="I157" s="62">
        <f>IFERROR(VLOOKUP(B157,'Rd4 Stge2B Points'!$B$3:$E$96,4,FALSE),0)</f>
        <v>0</v>
      </c>
      <c r="J157" s="62">
        <f>IFERROR(VLOOKUP(B157,'Rd4 Stge3 Points'!$B$3:$E$83,4,FALSE),0)</f>
        <v>0</v>
      </c>
      <c r="K157" s="63">
        <f>SUM(F157:J157)</f>
        <v>6</v>
      </c>
    </row>
    <row r="158" spans="1:11">
      <c r="A158" s="60">
        <v>155</v>
      </c>
      <c r="B158" s="79">
        <v>36</v>
      </c>
      <c r="C158" s="61" t="str">
        <f>VLOOKUP(B158,Riders!$A$2:$F$195,6,FALSE)</f>
        <v>Kevin, RONAN</v>
      </c>
      <c r="D158" s="61" t="str">
        <f>VLOOKUP(B158,Riders!$A$2:$F$195,3,FALSE)</f>
        <v>Giant Rockhampton</v>
      </c>
      <c r="E158" s="64" t="str">
        <f>VLOOKUP(B158,Riders!$A$2:$G$195,7,FALSE)</f>
        <v>Master</v>
      </c>
      <c r="F158" s="62">
        <v>6</v>
      </c>
      <c r="G158" s="62">
        <f>IFERROR(VLOOKUP(B158,'Rd4 Stge1 Points'!$B$3:$E$100,4,FALSE),0)</f>
        <v>0</v>
      </c>
      <c r="H158" s="62">
        <f>IFERROR(VLOOKUP(B158,'Rd4 Stge2A Points'!$B$3:$E$107,4,FALSE),0)</f>
        <v>0</v>
      </c>
      <c r="I158" s="62">
        <f>IFERROR(VLOOKUP(B158,'Rd4 Stge2B Points'!$B$3:$E$96,4,FALSE),0)</f>
        <v>0</v>
      </c>
      <c r="J158" s="62">
        <f>IFERROR(VLOOKUP(B158,'Rd4 Stge3 Points'!$B$3:$E$83,4,FALSE),0)</f>
        <v>0</v>
      </c>
      <c r="K158" s="63">
        <f>SUM(F158:J158)</f>
        <v>6</v>
      </c>
    </row>
    <row r="159" spans="1:11">
      <c r="A159" s="60">
        <v>155</v>
      </c>
      <c r="B159" s="10">
        <v>59</v>
      </c>
      <c r="C159" s="61" t="str">
        <f>VLOOKUP(B159,Riders!$A$2:$F$195,6,FALSE)</f>
        <v>James, BLIGHT</v>
      </c>
      <c r="D159" s="61" t="str">
        <f>VLOOKUP(B159,Riders!$A$2:$F$195,3,FALSE)</f>
        <v>Colliers Racing</v>
      </c>
      <c r="E159" s="64" t="str">
        <f>VLOOKUP(B159,Riders!$A$2:$G$195,7,FALSE)</f>
        <v>Elite</v>
      </c>
      <c r="F159" s="40">
        <v>6</v>
      </c>
      <c r="G159" s="62">
        <f>IFERROR(VLOOKUP(B159,'Rd4 Stge1 Points'!$B$3:$E$100,4,FALSE),0)</f>
        <v>0</v>
      </c>
      <c r="H159" s="62">
        <f>IFERROR(VLOOKUP(B159,'Rd4 Stge2A Points'!$B$3:$E$107,4,FALSE),0)</f>
        <v>0</v>
      </c>
      <c r="I159" s="62">
        <f>IFERROR(VLOOKUP(B159,'Rd4 Stge2B Points'!$B$3:$E$96,4,FALSE),0)</f>
        <v>0</v>
      </c>
      <c r="J159" s="62">
        <f>IFERROR(VLOOKUP(B159,'Rd4 Stge3 Points'!$B$3:$E$83,4,FALSE),0)</f>
        <v>0</v>
      </c>
      <c r="K159" s="63">
        <f>SUM(F159:J159)</f>
        <v>6</v>
      </c>
    </row>
    <row r="160" spans="1:11" s="52" customFormat="1">
      <c r="A160" s="60">
        <v>158</v>
      </c>
      <c r="B160" s="79">
        <v>28</v>
      </c>
      <c r="C160" s="61" t="str">
        <f>VLOOKUP(B160,Riders!$A$2:$F$195,6,FALSE)</f>
        <v>Wade, MITCHELL</v>
      </c>
      <c r="D160" s="61" t="str">
        <f>VLOOKUP(B160,Riders!$A$2:$F$195,3,FALSE)</f>
        <v>Living Here Cycling Team Powered by Sedgman and Hitachi</v>
      </c>
      <c r="E160" s="64" t="str">
        <f>VLOOKUP(B160,Riders!$A$2:$G$195,7,FALSE)</f>
        <v>Master</v>
      </c>
      <c r="F160" s="40">
        <v>5</v>
      </c>
      <c r="G160" s="62">
        <f>IFERROR(VLOOKUP(B160,'Rd4 Stge1 Points'!$B$3:$E$100,4,FALSE),0)</f>
        <v>0</v>
      </c>
      <c r="H160" s="62">
        <f>IFERROR(VLOOKUP(B160,'Rd4 Stge2A Points'!$B$3:$E$107,4,FALSE),0)</f>
        <v>0</v>
      </c>
      <c r="I160" s="62">
        <f>IFERROR(VLOOKUP(B160,'Rd4 Stge2B Points'!$B$3:$E$96,4,FALSE),0)</f>
        <v>0</v>
      </c>
      <c r="J160" s="62">
        <f>IFERROR(VLOOKUP(B160,'Rd4 Stge3 Points'!$B$3:$E$83,4,FALSE),0)</f>
        <v>0</v>
      </c>
      <c r="K160" s="63">
        <f>SUM(F160:J160)</f>
        <v>5</v>
      </c>
    </row>
    <row r="161" spans="1:11" s="52" customFormat="1">
      <c r="A161" s="60">
        <v>158</v>
      </c>
      <c r="B161" s="77">
        <v>98</v>
      </c>
      <c r="C161" s="61" t="str">
        <f>VLOOKUP(B161,Riders!$A$2:$F$195,6,FALSE)</f>
        <v>Nicholas, BOOTH</v>
      </c>
      <c r="D161" s="61" t="str">
        <f>VLOOKUP(B161,Riders!$A$2:$F$195,3,FALSE)</f>
        <v>QSM Racing</v>
      </c>
      <c r="E161" s="64" t="str">
        <f>VLOOKUP(B161,Riders!$A$2:$G$195,7,FALSE)</f>
        <v>Elite</v>
      </c>
      <c r="F161" s="62">
        <v>5</v>
      </c>
      <c r="G161" s="62">
        <f>IFERROR(VLOOKUP(B161,'Rd4 Stge1 Points'!$B$3:$E$100,4,FALSE),0)</f>
        <v>0</v>
      </c>
      <c r="H161" s="62">
        <f>IFERROR(VLOOKUP(B161,'Rd4 Stge2A Points'!$B$3:$E$107,4,FALSE),0)</f>
        <v>0</v>
      </c>
      <c r="I161" s="62">
        <f>IFERROR(VLOOKUP(B161,'Rd4 Stge2B Points'!$B$3:$E$96,4,FALSE),0)</f>
        <v>0</v>
      </c>
      <c r="J161" s="62">
        <f>IFERROR(VLOOKUP(B161,'Rd4 Stge3 Points'!$B$3:$E$83,4,FALSE),0)</f>
        <v>0</v>
      </c>
      <c r="K161" s="63">
        <f>SUM(F161:J161)</f>
        <v>5</v>
      </c>
    </row>
    <row r="162" spans="1:11" s="52" customFormat="1">
      <c r="A162" s="60">
        <v>160</v>
      </c>
      <c r="B162" s="10">
        <v>49</v>
      </c>
      <c r="C162" s="61" t="str">
        <f>VLOOKUP(B162,Riders!$A$2:$F$195,6,FALSE)</f>
        <v>Daniel, SCHEINER</v>
      </c>
      <c r="D162" s="61" t="str">
        <f>VLOOKUP(B162,Riders!$A$2:$F$195,3,FALSE)</f>
        <v>Erdinger Alkoholfrei - fiets Apparel Cycling Team</v>
      </c>
      <c r="E162" s="64" t="str">
        <f>VLOOKUP(B162,Riders!$A$2:$G$195,7,FALSE)</f>
        <v>Elite</v>
      </c>
      <c r="F162" s="40">
        <v>4</v>
      </c>
      <c r="G162" s="62">
        <f>IFERROR(VLOOKUP(B162,'Rd4 Stge1 Points'!$B$3:$E$100,4,FALSE),0)</f>
        <v>0</v>
      </c>
      <c r="H162" s="62">
        <f>IFERROR(VLOOKUP(B162,'Rd4 Stge2A Points'!$B$3:$E$107,4,FALSE),0)</f>
        <v>0</v>
      </c>
      <c r="I162" s="62">
        <f>IFERROR(VLOOKUP(B162,'Rd4 Stge2B Points'!$B$3:$E$96,4,FALSE),0)</f>
        <v>0</v>
      </c>
      <c r="J162" s="62">
        <f>IFERROR(VLOOKUP(B162,'Rd4 Stge3 Points'!$B$3:$E$83,4,FALSE),0)</f>
        <v>0</v>
      </c>
      <c r="K162" s="63">
        <f>SUM(F162:J162)</f>
        <v>4</v>
      </c>
    </row>
    <row r="163" spans="1:11" s="52" customFormat="1">
      <c r="A163" s="60">
        <v>161</v>
      </c>
      <c r="B163" s="77">
        <v>67</v>
      </c>
      <c r="C163" s="61" t="str">
        <f>VLOOKUP(B163,Riders!$A$2:$F$195,6,FALSE)</f>
        <v>Phil, CAVDARSKI</v>
      </c>
      <c r="D163" s="61" t="str">
        <f>VLOOKUP(B163,Riders!$A$2:$F$195,3,FALSE)</f>
        <v>Cobra9 Intebuild Racing</v>
      </c>
      <c r="E163" s="64" t="str">
        <f>VLOOKUP(B163,Riders!$A$2:$G$195,7,FALSE)</f>
        <v>Elite</v>
      </c>
      <c r="F163" s="62">
        <v>2</v>
      </c>
      <c r="G163" s="62">
        <f>IFERROR(VLOOKUP(B163,'Rd4 Stge1 Points'!$B$3:$E$100,4,FALSE),0)</f>
        <v>0</v>
      </c>
      <c r="H163" s="62">
        <f>IFERROR(VLOOKUP(B163,'Rd4 Stge2A Points'!$B$3:$E$107,4,FALSE),0)</f>
        <v>0</v>
      </c>
      <c r="I163" s="62">
        <f>IFERROR(VLOOKUP(B163,'Rd4 Stge2B Points'!$B$3:$E$96,4,FALSE),0)</f>
        <v>0</v>
      </c>
      <c r="J163" s="62">
        <f>IFERROR(VLOOKUP(B163,'Rd4 Stge3 Points'!$B$3:$E$83,4,FALSE),0)</f>
        <v>0</v>
      </c>
      <c r="K163" s="63">
        <f>SUM(F163:J163)</f>
        <v>2</v>
      </c>
    </row>
    <row r="164" spans="1:11" s="52" customFormat="1">
      <c r="A164" s="60">
        <v>162</v>
      </c>
      <c r="B164" s="77">
        <v>25</v>
      </c>
      <c r="C164" s="61" t="str">
        <f>VLOOKUP(B164,Riders!$A$2:$F$195,6,FALSE)</f>
        <v>Matthew, JURAK</v>
      </c>
      <c r="D164" s="61" t="str">
        <f>VLOOKUP(B164,Riders!$A$2:$F$195,3,FALSE)</f>
        <v>Living Here Cycling Team Powered by Sedgman and Hitachi</v>
      </c>
      <c r="E164" s="64" t="str">
        <f>VLOOKUP(B164,Riders!$A$2:$G$195,7,FALSE)</f>
        <v>Elite</v>
      </c>
      <c r="F164" s="62">
        <v>1</v>
      </c>
      <c r="G164" s="62">
        <f>IFERROR(VLOOKUP(B164,'Rd4 Stge1 Points'!$B$3:$E$100,4,FALSE),0)</f>
        <v>0</v>
      </c>
      <c r="H164" s="62">
        <f>IFERROR(VLOOKUP(B164,'Rd4 Stge2A Points'!$B$3:$E$107,4,FALSE),0)</f>
        <v>0</v>
      </c>
      <c r="I164" s="62">
        <f>IFERROR(VLOOKUP(B164,'Rd4 Stge2B Points'!$B$3:$E$96,4,FALSE),0)</f>
        <v>0</v>
      </c>
      <c r="J164" s="62">
        <f>IFERROR(VLOOKUP(B164,'Rd4 Stge3 Points'!$B$3:$E$83,4,FALSE),0)</f>
        <v>0</v>
      </c>
      <c r="K164" s="63">
        <f>SUM(F164:J164)</f>
        <v>1</v>
      </c>
    </row>
    <row r="165" spans="1:11" s="52" customFormat="1">
      <c r="A165" s="60">
        <v>162</v>
      </c>
      <c r="B165" s="77">
        <v>91</v>
      </c>
      <c r="C165" s="61" t="str">
        <f>VLOOKUP(B165,Riders!$A$2:$F$195,6,FALSE)</f>
        <v>Mark, WATTS</v>
      </c>
      <c r="D165" s="61" t="str">
        <f>VLOOKUP(B165,Riders!$A$2:$F$195,3,FALSE)</f>
        <v>QSM Racing</v>
      </c>
      <c r="E165" s="64" t="str">
        <f>VLOOKUP(B165,Riders!$A$2:$G$195,7,FALSE)</f>
        <v>Master</v>
      </c>
      <c r="F165" s="62">
        <v>1</v>
      </c>
      <c r="G165" s="62">
        <f>IFERROR(VLOOKUP(B165,'Rd4 Stge1 Points'!$B$3:$E$100,4,FALSE),0)</f>
        <v>0</v>
      </c>
      <c r="H165" s="62">
        <f>IFERROR(VLOOKUP(B165,'Rd4 Stge2A Points'!$B$3:$E$107,4,FALSE),0)</f>
        <v>0</v>
      </c>
      <c r="I165" s="62">
        <f>IFERROR(VLOOKUP(B165,'Rd4 Stge2B Points'!$B$3:$E$96,4,FALSE),0)</f>
        <v>0</v>
      </c>
      <c r="J165" s="62">
        <f>IFERROR(VLOOKUP(B165,'Rd4 Stge3 Points'!$B$3:$E$83,4,FALSE),0)</f>
        <v>0</v>
      </c>
      <c r="K165" s="63">
        <f>SUM(F165:J165)</f>
        <v>1</v>
      </c>
    </row>
  </sheetData>
  <sortState ref="B3:K165">
    <sortCondition descending="1" ref="K3:K165"/>
  </sortState>
  <mergeCells count="1">
    <mergeCell ref="A1:K1"/>
  </mergeCells>
  <pageMargins left="0.25" right="0.25" top="0.75" bottom="0.75" header="0.3" footer="0.3"/>
  <pageSetup paperSize="9" scale="70" fitToHeight="0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BreakPreview" zoomScaleNormal="100" zoomScaleSheetLayoutView="100" workbookViewId="0">
      <selection sqref="A1:H1"/>
    </sheetView>
  </sheetViews>
  <sheetFormatPr defaultRowHeight="15"/>
  <cols>
    <col min="1" max="1" width="7.28515625" customWidth="1"/>
    <col min="2" max="2" width="4.85546875" bestFit="1" customWidth="1"/>
    <col min="3" max="3" width="27.7109375" customWidth="1"/>
    <col min="4" max="4" width="61" customWidth="1"/>
    <col min="5" max="5" width="6.5703125" customWidth="1"/>
    <col min="6" max="6" width="7.42578125" style="39" customWidth="1"/>
    <col min="7" max="7" width="7.42578125" customWidth="1"/>
    <col min="8" max="8" width="5.42578125" bestFit="1" customWidth="1"/>
  </cols>
  <sheetData>
    <row r="1" spans="1:8" ht="18.75">
      <c r="A1" s="92" t="s">
        <v>460</v>
      </c>
      <c r="B1" s="92"/>
      <c r="C1" s="92"/>
      <c r="D1" s="92"/>
      <c r="E1" s="92"/>
      <c r="F1" s="92"/>
      <c r="G1" s="92"/>
      <c r="H1" s="92"/>
    </row>
    <row r="2" spans="1:8" ht="30">
      <c r="A2" s="58" t="s">
        <v>312</v>
      </c>
      <c r="B2" s="58" t="s">
        <v>315</v>
      </c>
      <c r="C2" s="58" t="s">
        <v>310</v>
      </c>
      <c r="D2" s="58" t="s">
        <v>2</v>
      </c>
      <c r="E2" s="71" t="s">
        <v>447</v>
      </c>
      <c r="F2" s="71" t="s">
        <v>458</v>
      </c>
      <c r="G2" s="71" t="s">
        <v>459</v>
      </c>
      <c r="H2" s="71" t="s">
        <v>0</v>
      </c>
    </row>
    <row r="3" spans="1:8">
      <c r="A3" s="60">
        <v>1</v>
      </c>
      <c r="B3" s="62">
        <v>158</v>
      </c>
      <c r="C3" s="70" t="str">
        <f>VLOOKUP(B3,Riders!$A$2:$F$195,6,FALSE)</f>
        <v>Troy, HERFOSS</v>
      </c>
      <c r="D3" s="70" t="str">
        <f>VLOOKUP(B3,Riders!$A$2:$F$195,3,FALSE)</f>
        <v>McDonalds Downunder</v>
      </c>
      <c r="E3" s="62">
        <v>139</v>
      </c>
      <c r="F3" s="62">
        <v>30</v>
      </c>
      <c r="G3" s="62">
        <v>25</v>
      </c>
      <c r="H3" s="62">
        <f t="shared" ref="H3:H34" si="0">SUM(E3:G3)</f>
        <v>194</v>
      </c>
    </row>
    <row r="4" spans="1:8">
      <c r="A4" s="60">
        <v>2</v>
      </c>
      <c r="B4" s="62">
        <v>115</v>
      </c>
      <c r="C4" s="70" t="str">
        <f>VLOOKUP(B4,Riders!$A$2:$F$195,6,FALSE)</f>
        <v>Samuel, VOLKERS</v>
      </c>
      <c r="D4" s="70" t="str">
        <f>VLOOKUP(B4,Riders!$A$2:$F$195,3,FALSE)</f>
        <v>Data#3 Cisco p/b Scody</v>
      </c>
      <c r="E4" s="40">
        <v>132</v>
      </c>
      <c r="F4" s="62"/>
      <c r="G4" s="62"/>
      <c r="H4" s="62">
        <f t="shared" si="0"/>
        <v>132</v>
      </c>
    </row>
    <row r="5" spans="1:8" s="52" customFormat="1">
      <c r="A5" s="60">
        <v>3</v>
      </c>
      <c r="B5" s="62">
        <v>31</v>
      </c>
      <c r="C5" s="70" t="str">
        <f>VLOOKUP(B5,Riders!$A$2:$F$195,6,FALSE)</f>
        <v>Jesse, KERRISON</v>
      </c>
      <c r="D5" s="70" t="str">
        <f>VLOOKUP(B5,Riders!$A$2:$F$195,3,FALSE)</f>
        <v>Giant Rockhampton</v>
      </c>
      <c r="E5" s="62">
        <v>103</v>
      </c>
      <c r="F5" s="62">
        <v>10</v>
      </c>
      <c r="G5" s="62"/>
      <c r="H5" s="62">
        <f t="shared" si="0"/>
        <v>113</v>
      </c>
    </row>
    <row r="6" spans="1:8" s="52" customFormat="1">
      <c r="A6" s="60">
        <v>4</v>
      </c>
      <c r="B6" s="62">
        <v>161</v>
      </c>
      <c r="C6" s="70" t="str">
        <f>VLOOKUP(B6,Riders!$A$2:$F$195,6,FALSE)</f>
        <v>Kaden, GROVES</v>
      </c>
      <c r="D6" s="70" t="str">
        <f>VLOOKUP(B6,Riders!$A$2:$F$195,3,FALSE)</f>
        <v>Brisbane Camperland</v>
      </c>
      <c r="E6" s="62">
        <v>105</v>
      </c>
      <c r="F6" s="62"/>
      <c r="G6" s="62"/>
      <c r="H6" s="62">
        <f t="shared" si="0"/>
        <v>105</v>
      </c>
    </row>
    <row r="7" spans="1:8">
      <c r="A7" s="60">
        <v>5</v>
      </c>
      <c r="B7" s="62">
        <v>40</v>
      </c>
      <c r="C7" s="70" t="str">
        <f>VLOOKUP(B7,Riders!$A$2:$F$195,6,FALSE)</f>
        <v>Ryan, CAVANAGH</v>
      </c>
      <c r="D7" s="70" t="str">
        <f>VLOOKUP(B7,Riders!$A$2:$F$195,3,FALSE)</f>
        <v>Giant Rockhampton</v>
      </c>
      <c r="E7" s="40">
        <v>87</v>
      </c>
      <c r="F7" s="62"/>
      <c r="G7" s="62"/>
      <c r="H7" s="62">
        <f t="shared" si="0"/>
        <v>87</v>
      </c>
    </row>
    <row r="8" spans="1:8" s="52" customFormat="1">
      <c r="A8" s="60">
        <v>6</v>
      </c>
      <c r="B8" s="62">
        <v>20</v>
      </c>
      <c r="C8" s="70" t="str">
        <f>VLOOKUP(B8,Riders!$A$2:$F$195,6,FALSE)</f>
        <v>Cade, WASS</v>
      </c>
      <c r="D8" s="70" t="str">
        <f>VLOOKUP(B8,Riders!$A$2:$F$195,3,FALSE)</f>
        <v>Mipela Geo Solutions Altitude Race Team</v>
      </c>
      <c r="E8" s="40"/>
      <c r="F8" s="62">
        <v>6</v>
      </c>
      <c r="G8" s="62">
        <v>60</v>
      </c>
      <c r="H8" s="62">
        <f t="shared" si="0"/>
        <v>66</v>
      </c>
    </row>
    <row r="9" spans="1:8" s="52" customFormat="1">
      <c r="A9" s="60">
        <v>7</v>
      </c>
      <c r="B9" s="62">
        <v>116</v>
      </c>
      <c r="C9" s="70" t="str">
        <f>VLOOKUP(B9,Riders!$A$2:$F$195,6,FALSE)</f>
        <v>Dylan, NEWBERY</v>
      </c>
      <c r="D9" s="70" t="str">
        <f>VLOOKUP(B9,Riders!$A$2:$F$195,3,FALSE)</f>
        <v>Data#3 Cisco p/b Scody</v>
      </c>
      <c r="E9" s="40">
        <v>50</v>
      </c>
      <c r="F9" s="62"/>
      <c r="G9" s="62"/>
      <c r="H9" s="62">
        <f t="shared" si="0"/>
        <v>50</v>
      </c>
    </row>
    <row r="10" spans="1:8">
      <c r="A10" s="60">
        <v>8</v>
      </c>
      <c r="B10" s="62">
        <v>12</v>
      </c>
      <c r="C10" s="70" t="str">
        <f>VLOOKUP(B10,Riders!$A$2:$F$195,6,FALSE)</f>
        <v>Tom, COATES</v>
      </c>
      <c r="D10" s="70" t="str">
        <f>VLOOKUP(B10,Riders!$A$2:$F$195,3,FALSE)</f>
        <v>Mipela Geo Solutions Altitude Race Team</v>
      </c>
      <c r="E10" s="62">
        <v>48</v>
      </c>
      <c r="F10" s="62"/>
      <c r="G10" s="62"/>
      <c r="H10" s="62">
        <f t="shared" si="0"/>
        <v>48</v>
      </c>
    </row>
    <row r="11" spans="1:8" s="52" customFormat="1">
      <c r="A11" s="60">
        <v>9</v>
      </c>
      <c r="B11" s="62">
        <v>153</v>
      </c>
      <c r="C11" s="70" t="str">
        <f>VLOOKUP(B11,Riders!$A$2:$F$195,6,FALSE)</f>
        <v>Bradley, SODEN</v>
      </c>
      <c r="D11" s="70" t="str">
        <f>VLOOKUP(B11,Riders!$A$2:$F$195,3,FALSE)</f>
        <v>McDonalds Downunder</v>
      </c>
      <c r="E11" s="62">
        <v>38</v>
      </c>
      <c r="F11" s="62"/>
      <c r="G11" s="62"/>
      <c r="H11" s="62">
        <f t="shared" si="0"/>
        <v>38</v>
      </c>
    </row>
    <row r="12" spans="1:8">
      <c r="A12" s="60">
        <v>9</v>
      </c>
      <c r="B12" s="62">
        <v>164</v>
      </c>
      <c r="C12" s="70" t="str">
        <f>VLOOKUP(B12,Riders!$A$2:$F$195,6,FALSE)</f>
        <v>Ryan, MACANALLY</v>
      </c>
      <c r="D12" s="70" t="str">
        <f>VLOOKUP(B12,Riders!$A$2:$F$195,3,FALSE)</f>
        <v>Brisbane Camperland</v>
      </c>
      <c r="E12" s="62">
        <v>38</v>
      </c>
      <c r="F12" s="62"/>
      <c r="G12" s="62"/>
      <c r="H12" s="62">
        <f t="shared" si="0"/>
        <v>38</v>
      </c>
    </row>
    <row r="13" spans="1:8">
      <c r="A13" s="60">
        <v>11</v>
      </c>
      <c r="B13" s="62">
        <v>121</v>
      </c>
      <c r="C13" s="70" t="str">
        <f>VLOOKUP(B13,Riders!$A$2:$F$195,6,FALSE)</f>
        <v>Sean, TRAINOR</v>
      </c>
      <c r="D13" s="70" t="str">
        <f>VLOOKUP(B13,Riders!$A$2:$F$195,3,FALSE)</f>
        <v>Podium Life p/b Espresso Garage</v>
      </c>
      <c r="E13" s="62">
        <v>33</v>
      </c>
      <c r="F13" s="62"/>
      <c r="G13" s="62"/>
      <c r="H13" s="62">
        <f t="shared" si="0"/>
        <v>33</v>
      </c>
    </row>
    <row r="14" spans="1:8">
      <c r="A14" s="60">
        <v>12</v>
      </c>
      <c r="B14" s="62">
        <v>21</v>
      </c>
      <c r="C14" s="70" t="str">
        <f>VLOOKUP(B14,Riders!$A$2:$F$195,6,FALSE)</f>
        <v>Kyle, MARWOOD</v>
      </c>
      <c r="D14" s="70" t="str">
        <f>VLOOKUP(B14,Riders!$A$2:$F$195,3,FALSE)</f>
        <v>Living Here Cycling Team Powered by Sedgman and Hitachi</v>
      </c>
      <c r="E14" s="62">
        <v>30</v>
      </c>
      <c r="F14" s="62"/>
      <c r="G14" s="62"/>
      <c r="H14" s="62">
        <f t="shared" si="0"/>
        <v>30</v>
      </c>
    </row>
    <row r="15" spans="1:8">
      <c r="A15" s="60">
        <v>12</v>
      </c>
      <c r="B15" s="62">
        <v>43</v>
      </c>
      <c r="C15" s="70" t="str">
        <f>VLOOKUP(B15,Riders!$A$2:$F$195,6,FALSE)</f>
        <v>Jonathon, NOBLE</v>
      </c>
      <c r="D15" s="70" t="str">
        <f>VLOOKUP(B15,Riders!$A$2:$F$195,3,FALSE)</f>
        <v>Erdinger Alkoholfrei - fiets Apparel Cycling Team</v>
      </c>
      <c r="E15" s="62"/>
      <c r="F15" s="62">
        <v>15</v>
      </c>
      <c r="G15" s="62">
        <v>15</v>
      </c>
      <c r="H15" s="62">
        <f t="shared" si="0"/>
        <v>30</v>
      </c>
    </row>
    <row r="16" spans="1:8" s="52" customFormat="1">
      <c r="A16" s="60">
        <v>14</v>
      </c>
      <c r="B16" s="62">
        <v>108</v>
      </c>
      <c r="C16" s="70" t="str">
        <f>VLOOKUP(B16,Riders!$A$2:$F$195,6,FALSE)</f>
        <v>Gilbert, GUTOWSKI</v>
      </c>
      <c r="D16" s="70" t="str">
        <f>VLOOKUP(B16,Riders!$A$2:$F$195,3,FALSE)</f>
        <v>Balmoral Elite Team sponsored by O'Donnel Legal and EPIC Assist</v>
      </c>
      <c r="E16" s="62">
        <v>6</v>
      </c>
      <c r="F16" s="62">
        <v>6</v>
      </c>
      <c r="G16" s="62">
        <v>15</v>
      </c>
      <c r="H16" s="62">
        <f t="shared" si="0"/>
        <v>27</v>
      </c>
    </row>
    <row r="17" spans="1:8">
      <c r="A17" s="60">
        <v>15</v>
      </c>
      <c r="B17" s="62">
        <v>15</v>
      </c>
      <c r="C17" s="70" t="str">
        <f>VLOOKUP(B17,Riders!$A$2:$F$195,6,FALSE)</f>
        <v>Joshua, BEIKOFF</v>
      </c>
      <c r="D17" s="70" t="str">
        <f>VLOOKUP(B17,Riders!$A$2:$F$195,3,FALSE)</f>
        <v>Mipela Geo Solutions Altitude Race Team</v>
      </c>
      <c r="E17" s="62">
        <v>26</v>
      </c>
      <c r="F17" s="62"/>
      <c r="G17" s="62"/>
      <c r="H17" s="62">
        <f t="shared" si="0"/>
        <v>26</v>
      </c>
    </row>
    <row r="18" spans="1:8" s="52" customFormat="1">
      <c r="A18" s="60">
        <v>15</v>
      </c>
      <c r="B18" s="62">
        <v>95</v>
      </c>
      <c r="C18" s="70" t="str">
        <f>VLOOKUP(B18,Riders!$A$2:$F$195,6,FALSE)</f>
        <v>Paul, ANDREWS</v>
      </c>
      <c r="D18" s="70" t="str">
        <f>VLOOKUP(B18,Riders!$A$2:$F$195,3,FALSE)</f>
        <v>QSM Racing</v>
      </c>
      <c r="E18" s="62"/>
      <c r="F18" s="62">
        <v>26</v>
      </c>
      <c r="G18" s="62"/>
      <c r="H18" s="62">
        <f t="shared" si="0"/>
        <v>26</v>
      </c>
    </row>
    <row r="19" spans="1:8">
      <c r="A19" s="60">
        <v>15</v>
      </c>
      <c r="B19" s="62">
        <v>271</v>
      </c>
      <c r="C19" s="70" t="str">
        <f>VLOOKUP(B19,Riders!$A$2:$F$195,6,FALSE)</f>
        <v>Nicholas, MILLER</v>
      </c>
      <c r="D19" s="70" t="str">
        <f>VLOOKUP(B19,Riders!$A$2:$F$195,3,FALSE)</f>
        <v>Kenyan Riders Downunder (Wild Card Team)</v>
      </c>
      <c r="E19" s="40">
        <v>26</v>
      </c>
      <c r="F19" s="62"/>
      <c r="G19" s="62"/>
      <c r="H19" s="62">
        <f t="shared" si="0"/>
        <v>26</v>
      </c>
    </row>
    <row r="20" spans="1:8" s="52" customFormat="1">
      <c r="A20" s="60">
        <v>18</v>
      </c>
      <c r="B20" s="62">
        <v>16</v>
      </c>
      <c r="C20" s="70" t="str">
        <f>VLOOKUP(B20,Riders!$A$2:$F$195,6,FALSE)</f>
        <v>Calem, WILCOX</v>
      </c>
      <c r="D20" s="70" t="str">
        <f>VLOOKUP(B20,Riders!$A$2:$F$195,3,FALSE)</f>
        <v>Mipela Geo Solutions Altitude Race Team</v>
      </c>
      <c r="E20" s="40">
        <v>10</v>
      </c>
      <c r="F20" s="62">
        <v>15</v>
      </c>
      <c r="G20" s="62"/>
      <c r="H20" s="62">
        <f t="shared" si="0"/>
        <v>25</v>
      </c>
    </row>
    <row r="21" spans="1:8" s="52" customFormat="1">
      <c r="A21" s="60">
        <v>18</v>
      </c>
      <c r="B21" s="62">
        <v>32</v>
      </c>
      <c r="C21" s="70" t="str">
        <f>VLOOKUP(B21,Riders!$A$2:$F$195,6,FALSE)</f>
        <v>Alex, WOHLER</v>
      </c>
      <c r="D21" s="70" t="str">
        <f>VLOOKUP(B21,Riders!$A$2:$F$195,3,FALSE)</f>
        <v>Giant Rockhampton</v>
      </c>
      <c r="E21" s="62">
        <v>9</v>
      </c>
      <c r="F21" s="62">
        <v>10</v>
      </c>
      <c r="G21" s="62">
        <v>6</v>
      </c>
      <c r="H21" s="62">
        <f t="shared" si="0"/>
        <v>25</v>
      </c>
    </row>
    <row r="22" spans="1:8" s="52" customFormat="1">
      <c r="A22" s="60">
        <v>18</v>
      </c>
      <c r="B22" s="62">
        <v>81</v>
      </c>
      <c r="C22" s="70" t="str">
        <f>VLOOKUP(B22,Riders!$A$2:$F$195,6,FALSE)</f>
        <v>Matt, RYAN</v>
      </c>
      <c r="D22" s="70" t="str">
        <f>VLOOKUP(B22,Riders!$A$2:$F$195,3,FALSE)</f>
        <v>Moreton Bay Cycling Club</v>
      </c>
      <c r="E22" s="62">
        <v>25</v>
      </c>
      <c r="F22" s="62"/>
      <c r="G22" s="62"/>
      <c r="H22" s="62">
        <f t="shared" si="0"/>
        <v>25</v>
      </c>
    </row>
    <row r="23" spans="1:8" s="52" customFormat="1">
      <c r="A23" s="60">
        <v>18</v>
      </c>
      <c r="B23" s="62">
        <v>114</v>
      </c>
      <c r="C23" s="70" t="str">
        <f>VLOOKUP(B23,Riders!$A$2:$F$195,6,FALSE)</f>
        <v>Thomas, HUBBARD</v>
      </c>
      <c r="D23" s="70" t="str">
        <f>VLOOKUP(B23,Riders!$A$2:$F$195,3,FALSE)</f>
        <v>Data#3 Cisco p/b Scody</v>
      </c>
      <c r="E23" s="40">
        <v>25</v>
      </c>
      <c r="F23" s="62"/>
      <c r="G23" s="62"/>
      <c r="H23" s="62">
        <f t="shared" si="0"/>
        <v>25</v>
      </c>
    </row>
    <row r="24" spans="1:8" s="52" customFormat="1">
      <c r="A24" s="60">
        <v>18</v>
      </c>
      <c r="B24" s="62">
        <v>118</v>
      </c>
      <c r="C24" s="70" t="str">
        <f>VLOOKUP(B24,Riders!$A$2:$F$195,6,FALSE)</f>
        <v>Saxon, IRVINE</v>
      </c>
      <c r="D24" s="70" t="str">
        <f>VLOOKUP(B24,Riders!$A$2:$F$195,3,FALSE)</f>
        <v>Data#3 Cisco p/b Scody</v>
      </c>
      <c r="E24" s="40">
        <v>25</v>
      </c>
      <c r="F24" s="62"/>
      <c r="G24" s="62"/>
      <c r="H24" s="62">
        <f t="shared" si="0"/>
        <v>25</v>
      </c>
    </row>
    <row r="25" spans="1:8" s="52" customFormat="1">
      <c r="A25" s="60">
        <v>23</v>
      </c>
      <c r="B25" s="62">
        <v>73</v>
      </c>
      <c r="C25" s="70" t="str">
        <f>VLOOKUP(B25,Riders!$A$2:$F$195,6,FALSE)</f>
        <v>Manolo, ZANELLA</v>
      </c>
      <c r="D25" s="70" t="str">
        <f>VLOOKUP(B25,Riders!$A$2:$F$195,3,FALSE)</f>
        <v>Campos Cycling Team</v>
      </c>
      <c r="E25" s="62">
        <v>24</v>
      </c>
      <c r="F25" s="62"/>
      <c r="G25" s="62"/>
      <c r="H25" s="62">
        <f t="shared" si="0"/>
        <v>24</v>
      </c>
    </row>
    <row r="26" spans="1:8">
      <c r="A26" s="60">
        <v>24</v>
      </c>
      <c r="B26" s="62">
        <v>144</v>
      </c>
      <c r="C26" s="70" t="str">
        <f>VLOOKUP(B26,Riders!$A$2:$F$195,6,FALSE)</f>
        <v>Craig, CORE</v>
      </c>
      <c r="D26" s="70" t="str">
        <f>VLOOKUP(B26,Riders!$A$2:$F$195,3,FALSE)</f>
        <v>Intervelo p/b Fitzroy Island</v>
      </c>
      <c r="E26" s="62">
        <v>15</v>
      </c>
      <c r="F26" s="62">
        <v>6</v>
      </c>
      <c r="G26" s="62"/>
      <c r="H26" s="62">
        <f t="shared" si="0"/>
        <v>21</v>
      </c>
    </row>
    <row r="27" spans="1:8" s="52" customFormat="1">
      <c r="A27" s="60">
        <v>24</v>
      </c>
      <c r="B27" s="62">
        <v>274</v>
      </c>
      <c r="C27" s="70" t="str">
        <f>VLOOKUP(B27,Riders!$A$2:$F$195,6,FALSE)</f>
        <v>AYUB, GATHURIMA KINOTI</v>
      </c>
      <c r="D27" s="70" t="str">
        <f>VLOOKUP(B27,Riders!$A$2:$F$195,3,FALSE)</f>
        <v>Kenyan Riders Downunder (Wild Card Team)</v>
      </c>
      <c r="E27" s="40">
        <v>21</v>
      </c>
      <c r="F27" s="62"/>
      <c r="G27" s="62"/>
      <c r="H27" s="62">
        <f t="shared" si="0"/>
        <v>21</v>
      </c>
    </row>
    <row r="28" spans="1:8">
      <c r="A28" s="60">
        <v>26</v>
      </c>
      <c r="B28" s="62">
        <v>127</v>
      </c>
      <c r="C28" s="70" t="str">
        <f>VLOOKUP(B28,Riders!$A$2:$F$195,6,FALSE)</f>
        <v>Aidan, KAMPERS</v>
      </c>
      <c r="D28" s="70" t="str">
        <f>VLOOKUP(B28,Riders!$A$2:$F$195,3,FALSE)</f>
        <v>Podium Life p/b Espresso Garage</v>
      </c>
      <c r="E28" s="62">
        <v>15</v>
      </c>
      <c r="F28" s="62">
        <v>3</v>
      </c>
      <c r="G28" s="62"/>
      <c r="H28" s="62">
        <f t="shared" si="0"/>
        <v>18</v>
      </c>
    </row>
    <row r="29" spans="1:8">
      <c r="A29" s="60">
        <v>27</v>
      </c>
      <c r="B29" s="62">
        <v>113</v>
      </c>
      <c r="C29" s="70" t="str">
        <f>VLOOKUP(B29,Riders!$A$2:$F$195,6,FALSE)</f>
        <v>Kyle, BRIDGEWOOD</v>
      </c>
      <c r="D29" s="70" t="str">
        <f>VLOOKUP(B29,Riders!$A$2:$F$195,3,FALSE)</f>
        <v>Data#3 Cisco p/b Scody</v>
      </c>
      <c r="E29" s="62"/>
      <c r="F29" s="62">
        <v>16</v>
      </c>
      <c r="G29" s="62"/>
      <c r="H29" s="62">
        <f t="shared" si="0"/>
        <v>16</v>
      </c>
    </row>
    <row r="30" spans="1:8" s="52" customFormat="1">
      <c r="A30" s="60">
        <v>28</v>
      </c>
      <c r="B30" s="62">
        <v>3</v>
      </c>
      <c r="C30" s="70" t="str">
        <f>VLOOKUP(B30,Riders!$A$2:$F$195,6,FALSE)</f>
        <v>Patrick, KENNEDY</v>
      </c>
      <c r="D30" s="70" t="str">
        <f>VLOOKUP(B30,Riders!$A$2:$F$195,3,FALSE)</f>
        <v>Procella Sports p/b Jumbo Interactive</v>
      </c>
      <c r="E30" s="62">
        <v>12</v>
      </c>
      <c r="F30" s="62">
        <v>3</v>
      </c>
      <c r="G30" s="62"/>
      <c r="H30" s="62">
        <f t="shared" si="0"/>
        <v>15</v>
      </c>
    </row>
    <row r="31" spans="1:8" s="52" customFormat="1">
      <c r="A31" s="60">
        <v>28</v>
      </c>
      <c r="B31" s="62">
        <v>11</v>
      </c>
      <c r="C31" s="70" t="str">
        <f>VLOOKUP(B31,Riders!$A$2:$F$195,6,FALSE)</f>
        <v>Ric, BAKER</v>
      </c>
      <c r="D31" s="70" t="str">
        <f>VLOOKUP(B31,Riders!$A$2:$F$195,3,FALSE)</f>
        <v>Mipela Geo Solutions Altitude Race Team</v>
      </c>
      <c r="E31" s="62"/>
      <c r="F31" s="62">
        <v>15</v>
      </c>
      <c r="G31" s="62"/>
      <c r="H31" s="62">
        <f t="shared" si="0"/>
        <v>15</v>
      </c>
    </row>
    <row r="32" spans="1:8">
      <c r="A32" s="60">
        <v>28</v>
      </c>
      <c r="B32" s="62">
        <v>44</v>
      </c>
      <c r="C32" s="70" t="str">
        <f>VLOOKUP(B32,Riders!$A$2:$F$195,6,FALSE)</f>
        <v>David, MCADAM</v>
      </c>
      <c r="D32" s="70" t="str">
        <f>VLOOKUP(B32,Riders!$A$2:$F$195,3,FALSE)</f>
        <v>Erdinger Alkoholfrei - fiets Apparel Cycling Team</v>
      </c>
      <c r="E32" s="62">
        <v>15</v>
      </c>
      <c r="F32" s="62"/>
      <c r="G32" s="62"/>
      <c r="H32" s="62">
        <f t="shared" si="0"/>
        <v>15</v>
      </c>
    </row>
    <row r="33" spans="1:8">
      <c r="A33" s="60">
        <v>28</v>
      </c>
      <c r="B33" s="62">
        <v>54</v>
      </c>
      <c r="C33" s="70" t="str">
        <f>VLOOKUP(B33,Riders!$A$2:$F$195,6,FALSE)</f>
        <v>Michael, CURLEY</v>
      </c>
      <c r="D33" s="70" t="str">
        <f>VLOOKUP(B33,Riders!$A$2:$F$195,3,FALSE)</f>
        <v>Colliers Racing</v>
      </c>
      <c r="E33" s="62"/>
      <c r="F33" s="62">
        <v>15</v>
      </c>
      <c r="G33" s="62"/>
      <c r="H33" s="62">
        <f t="shared" si="0"/>
        <v>15</v>
      </c>
    </row>
    <row r="34" spans="1:8" s="52" customFormat="1">
      <c r="A34" s="60">
        <v>28</v>
      </c>
      <c r="B34" s="62">
        <v>58</v>
      </c>
      <c r="C34" s="70" t="str">
        <f>VLOOKUP(B34,Riders!$A$2:$F$195,6,FALSE)</f>
        <v>Christopher, MAYCOCK</v>
      </c>
      <c r="D34" s="70" t="str">
        <f>VLOOKUP(B34,Riders!$A$2:$F$195,3,FALSE)</f>
        <v>Colliers Racing</v>
      </c>
      <c r="E34" s="62">
        <v>15</v>
      </c>
      <c r="F34" s="62"/>
      <c r="G34" s="62"/>
      <c r="H34" s="62">
        <f t="shared" si="0"/>
        <v>15</v>
      </c>
    </row>
    <row r="35" spans="1:8" s="52" customFormat="1">
      <c r="A35" s="60">
        <v>28</v>
      </c>
      <c r="B35" s="62">
        <v>69</v>
      </c>
      <c r="C35" s="70" t="str">
        <f>VLOOKUP(B35,Riders!$A$2:$F$195,6,FALSE)</f>
        <v>Mitch, NEUMANN</v>
      </c>
      <c r="D35" s="70" t="str">
        <f>VLOOKUP(B35,Riders!$A$2:$F$195,3,FALSE)</f>
        <v>Cobra9 Intebuild Racing</v>
      </c>
      <c r="E35" s="62">
        <v>12</v>
      </c>
      <c r="F35" s="62"/>
      <c r="G35" s="62">
        <v>3</v>
      </c>
      <c r="H35" s="62">
        <f t="shared" ref="H35:H66" si="1">SUM(E35:G35)</f>
        <v>15</v>
      </c>
    </row>
    <row r="36" spans="1:8" s="52" customFormat="1">
      <c r="A36" s="60">
        <v>28</v>
      </c>
      <c r="B36" s="62">
        <v>110</v>
      </c>
      <c r="C36" s="70" t="str">
        <f>VLOOKUP(B36,Riders!$A$2:$F$195,6,FALSE)</f>
        <v>Leighton, TAYLOR</v>
      </c>
      <c r="D36" s="70" t="str">
        <f>VLOOKUP(B36,Riders!$A$2:$F$195,3,FALSE)</f>
        <v>Balmoral Elite Team sponsored by O'Donnel Legal and EPIC Assist</v>
      </c>
      <c r="E36" s="62">
        <v>15</v>
      </c>
      <c r="F36" s="62"/>
      <c r="G36" s="62"/>
      <c r="H36" s="62">
        <f t="shared" si="1"/>
        <v>15</v>
      </c>
    </row>
    <row r="37" spans="1:8" s="52" customFormat="1">
      <c r="A37" s="60">
        <v>28</v>
      </c>
      <c r="B37" s="62">
        <v>157</v>
      </c>
      <c r="C37" s="70" t="str">
        <f>VLOOKUP(B37,Riders!$A$2:$F$195,6,FALSE)</f>
        <v>Aden, DE JAGER</v>
      </c>
      <c r="D37" s="70" t="str">
        <f>VLOOKUP(B37,Riders!$A$2:$F$195,3,FALSE)</f>
        <v>McDonalds Downunder</v>
      </c>
      <c r="E37" s="62"/>
      <c r="F37" s="62">
        <v>15</v>
      </c>
      <c r="G37" s="62"/>
      <c r="H37" s="62">
        <f t="shared" si="1"/>
        <v>15</v>
      </c>
    </row>
    <row r="38" spans="1:8" s="52" customFormat="1">
      <c r="A38" s="60">
        <v>28</v>
      </c>
      <c r="B38" s="62">
        <v>163</v>
      </c>
      <c r="C38" s="70" t="str">
        <f>VLOOKUP(B38,Riders!$A$2:$F$195,6,FALSE)</f>
        <v>Connor, REARDON</v>
      </c>
      <c r="D38" s="70" t="str">
        <f>VLOOKUP(B38,Riders!$A$2:$F$195,3,FALSE)</f>
        <v>Brisbane Camperland</v>
      </c>
      <c r="E38" s="62">
        <v>15</v>
      </c>
      <c r="F38" s="62"/>
      <c r="G38" s="62"/>
      <c r="H38" s="62">
        <f t="shared" si="1"/>
        <v>15</v>
      </c>
    </row>
    <row r="39" spans="1:8">
      <c r="A39" s="60">
        <v>37</v>
      </c>
      <c r="B39" s="62">
        <v>9</v>
      </c>
      <c r="C39" s="70" t="str">
        <f>VLOOKUP(B39,Riders!$A$2:$F$195,6,FALSE)</f>
        <v>Travis, SIMPSON</v>
      </c>
      <c r="D39" s="70" t="str">
        <f>VLOOKUP(B39,Riders!$A$2:$F$195,3,FALSE)</f>
        <v>Procella Sports p/b Jumbo Interactive</v>
      </c>
      <c r="E39" s="62">
        <v>13</v>
      </c>
      <c r="F39" s="62"/>
      <c r="G39" s="62"/>
      <c r="H39" s="62">
        <f t="shared" si="1"/>
        <v>13</v>
      </c>
    </row>
    <row r="40" spans="1:8">
      <c r="A40" s="60">
        <v>37</v>
      </c>
      <c r="B40" s="62">
        <v>104</v>
      </c>
      <c r="C40" s="70" t="str">
        <f>VLOOKUP(B40,Riders!$A$2:$F$195,6,FALSE)</f>
        <v>Tom, HODGE</v>
      </c>
      <c r="D40" s="70" t="str">
        <f>VLOOKUP(B40,Riders!$A$2:$F$195,3,FALSE)</f>
        <v>Balmoral Elite Team sponsored by O'Donnel Legal and EPIC Assist</v>
      </c>
      <c r="E40" s="62">
        <v>3</v>
      </c>
      <c r="F40" s="62">
        <v>10</v>
      </c>
      <c r="G40" s="62"/>
      <c r="H40" s="62">
        <f t="shared" si="1"/>
        <v>13</v>
      </c>
    </row>
    <row r="41" spans="1:8" s="52" customFormat="1">
      <c r="A41" s="60">
        <v>37</v>
      </c>
      <c r="B41" s="62">
        <v>159</v>
      </c>
      <c r="C41" s="70" t="str">
        <f>VLOOKUP(B41,Riders!$A$2:$F$195,6,FALSE)</f>
        <v>Lindsay, LAWRY</v>
      </c>
      <c r="D41" s="70" t="str">
        <f>VLOOKUP(B41,Riders!$A$2:$F$195,3,FALSE)</f>
        <v>McDonalds Downunder</v>
      </c>
      <c r="E41" s="62"/>
      <c r="F41" s="62">
        <v>13</v>
      </c>
      <c r="G41" s="62"/>
      <c r="H41" s="62">
        <f t="shared" si="1"/>
        <v>13</v>
      </c>
    </row>
    <row r="42" spans="1:8" s="52" customFormat="1" ht="14.25" customHeight="1">
      <c r="A42" s="60">
        <v>37</v>
      </c>
      <c r="B42" s="62">
        <v>280</v>
      </c>
      <c r="C42" s="70" t="str">
        <f>VLOOKUP(B42,Riders!$A$2:$F$195,6,FALSE)</f>
        <v>David, EDWARDS</v>
      </c>
      <c r="D42" s="70" t="str">
        <f>VLOOKUP(B42,Riders!$A$2:$F$195,3,FALSE)</f>
        <v>Balmoral Elite Team sponsored by O'Donnel Legal and EPIC Assist</v>
      </c>
      <c r="E42" s="40">
        <v>13</v>
      </c>
      <c r="F42" s="62"/>
      <c r="G42" s="62"/>
      <c r="H42" s="62">
        <f t="shared" si="1"/>
        <v>13</v>
      </c>
    </row>
    <row r="43" spans="1:8" s="39" customFormat="1">
      <c r="A43" s="60">
        <v>41</v>
      </c>
      <c r="B43" s="62">
        <v>33</v>
      </c>
      <c r="C43" s="70" t="str">
        <f>VLOOKUP(B43,Riders!$A$2:$F$195,6,FALSE)</f>
        <v>Jayden, COPP</v>
      </c>
      <c r="D43" s="70" t="str">
        <f>VLOOKUP(B43,Riders!$A$2:$F$195,3,FALSE)</f>
        <v>Giant Rockhampton</v>
      </c>
      <c r="E43" s="62">
        <v>12</v>
      </c>
      <c r="F43" s="62"/>
      <c r="G43" s="62"/>
      <c r="H43" s="62">
        <f t="shared" si="1"/>
        <v>12</v>
      </c>
    </row>
    <row r="44" spans="1:8" s="39" customFormat="1">
      <c r="A44" s="60">
        <v>41</v>
      </c>
      <c r="B44" s="62">
        <v>46</v>
      </c>
      <c r="C44" s="70" t="str">
        <f>VLOOKUP(B44,Riders!$A$2:$F$195,6,FALSE)</f>
        <v>Ben, CARMAN</v>
      </c>
      <c r="D44" s="70" t="str">
        <f>VLOOKUP(B44,Riders!$A$2:$F$195,3,FALSE)</f>
        <v>Erdinger Alkoholfrei - fiets Apparel Cycling Team</v>
      </c>
      <c r="E44" s="62"/>
      <c r="F44" s="62">
        <v>6</v>
      </c>
      <c r="G44" s="62">
        <v>6</v>
      </c>
      <c r="H44" s="62">
        <f t="shared" si="1"/>
        <v>12</v>
      </c>
    </row>
    <row r="45" spans="1:8" s="39" customFormat="1">
      <c r="A45" s="60">
        <v>41</v>
      </c>
      <c r="B45" s="62">
        <v>47</v>
      </c>
      <c r="C45" s="70" t="str">
        <f>VLOOKUP(B45,Riders!$A$2:$F$195,6,FALSE)</f>
        <v>Jackson, CARMAN</v>
      </c>
      <c r="D45" s="70" t="str">
        <f>VLOOKUP(B45,Riders!$A$2:$F$195,3,FALSE)</f>
        <v>Erdinger Alkoholfrei - fiets Apparel Cycling Team</v>
      </c>
      <c r="E45" s="62">
        <v>12</v>
      </c>
      <c r="F45" s="62"/>
      <c r="G45" s="62"/>
      <c r="H45" s="62">
        <f t="shared" si="1"/>
        <v>12</v>
      </c>
    </row>
    <row r="46" spans="1:8" s="52" customFormat="1">
      <c r="A46" s="60">
        <v>41</v>
      </c>
      <c r="B46" s="62">
        <v>156</v>
      </c>
      <c r="C46" s="70" t="str">
        <f>VLOOKUP(B46,Riders!$A$2:$F$195,6,FALSE)</f>
        <v>Sam, MOBBERLEY</v>
      </c>
      <c r="D46" s="70" t="str">
        <f>VLOOKUP(B46,Riders!$A$2:$F$195,3,FALSE)</f>
        <v>McDonalds Downunder</v>
      </c>
      <c r="E46" s="62">
        <v>12</v>
      </c>
      <c r="F46" s="62"/>
      <c r="G46" s="62"/>
      <c r="H46" s="62">
        <f t="shared" si="1"/>
        <v>12</v>
      </c>
    </row>
    <row r="47" spans="1:8" s="39" customFormat="1">
      <c r="A47" s="60">
        <v>41</v>
      </c>
      <c r="B47" s="62">
        <v>167</v>
      </c>
      <c r="C47" s="70" t="str">
        <f>VLOOKUP(B47,Riders!$A$2:$F$195,6,FALSE)</f>
        <v>Malcolm, RUDOLPH</v>
      </c>
      <c r="D47" s="70" t="str">
        <f>VLOOKUP(B47,Riders!$A$2:$F$195,3,FALSE)</f>
        <v>Brisbane Camperland</v>
      </c>
      <c r="E47" s="62">
        <v>12</v>
      </c>
      <c r="F47" s="62"/>
      <c r="G47" s="62"/>
      <c r="H47" s="62">
        <f t="shared" si="1"/>
        <v>12</v>
      </c>
    </row>
    <row r="48" spans="1:8" s="39" customFormat="1">
      <c r="A48" s="60">
        <v>41</v>
      </c>
      <c r="B48" s="62">
        <v>170</v>
      </c>
      <c r="C48" s="70" t="str">
        <f>VLOOKUP(B48,Riders!$A$2:$F$195,6,FALSE)</f>
        <v>Harry, SWEENY</v>
      </c>
      <c r="D48" s="70" t="str">
        <f>VLOOKUP(B48,Riders!$A$2:$F$195,3,FALSE)</f>
        <v>Brisbane Camperland</v>
      </c>
      <c r="E48" s="62">
        <v>12</v>
      </c>
      <c r="F48" s="62"/>
      <c r="G48" s="62"/>
      <c r="H48" s="62">
        <f t="shared" si="1"/>
        <v>12</v>
      </c>
    </row>
    <row r="49" spans="1:8" s="52" customFormat="1">
      <c r="A49" s="60">
        <v>47</v>
      </c>
      <c r="B49" s="62">
        <v>63</v>
      </c>
      <c r="C49" s="70" t="str">
        <f>VLOOKUP(B49,Riders!$A$2:$F$195,6,FALSE)</f>
        <v>Nathan, WHITE</v>
      </c>
      <c r="D49" s="70" t="str">
        <f>VLOOKUP(B49,Riders!$A$2:$F$195,3,FALSE)</f>
        <v>Cobra9 Intebuild Racing</v>
      </c>
      <c r="E49" s="62">
        <v>10</v>
      </c>
      <c r="F49" s="62"/>
      <c r="G49" s="62"/>
      <c r="H49" s="62">
        <f t="shared" si="1"/>
        <v>10</v>
      </c>
    </row>
    <row r="50" spans="1:8">
      <c r="A50" s="60">
        <v>47</v>
      </c>
      <c r="B50" s="62">
        <v>103</v>
      </c>
      <c r="C50" s="70" t="str">
        <f>VLOOKUP(B50,Riders!$A$2:$F$195,6,FALSE)</f>
        <v>Calan, WHITE</v>
      </c>
      <c r="D50" s="70" t="str">
        <f>VLOOKUP(B50,Riders!$A$2:$F$195,3,FALSE)</f>
        <v>Balmoral Elite Team sponsored by O'Donnel Legal and EPIC Assist</v>
      </c>
      <c r="E50" s="62">
        <v>10</v>
      </c>
      <c r="F50" s="62"/>
      <c r="G50" s="62"/>
      <c r="H50" s="62">
        <f t="shared" si="1"/>
        <v>10</v>
      </c>
    </row>
    <row r="51" spans="1:8" s="52" customFormat="1">
      <c r="A51" s="60">
        <v>47</v>
      </c>
      <c r="B51" s="62">
        <v>143</v>
      </c>
      <c r="C51" s="70" t="str">
        <f>VLOOKUP(B51,Riders!$A$2:$F$195,6,FALSE)</f>
        <v>Lee, MASTERS</v>
      </c>
      <c r="D51" s="70" t="str">
        <f>VLOOKUP(B51,Riders!$A$2:$F$195,3,FALSE)</f>
        <v>Intervelo p/b Fitzroy Island</v>
      </c>
      <c r="E51" s="62">
        <v>10</v>
      </c>
      <c r="F51" s="62"/>
      <c r="G51" s="62"/>
      <c r="H51" s="62">
        <f t="shared" si="1"/>
        <v>10</v>
      </c>
    </row>
    <row r="52" spans="1:8" s="52" customFormat="1">
      <c r="A52" s="60">
        <v>47</v>
      </c>
      <c r="B52" s="62">
        <v>146</v>
      </c>
      <c r="C52" s="70" t="str">
        <f>VLOOKUP(B52,Riders!$A$2:$F$195,6,FALSE)</f>
        <v>Ales, CLAIRS</v>
      </c>
      <c r="D52" s="70" t="str">
        <f>VLOOKUP(B52,Riders!$A$2:$F$195,3,FALSE)</f>
        <v>Intervelo p/b Fitzroy Island</v>
      </c>
      <c r="E52" s="62">
        <v>10</v>
      </c>
      <c r="F52" s="62"/>
      <c r="G52" s="62"/>
      <c r="H52" s="62">
        <f t="shared" si="1"/>
        <v>10</v>
      </c>
    </row>
    <row r="53" spans="1:8" s="52" customFormat="1">
      <c r="A53" s="60">
        <v>47</v>
      </c>
      <c r="B53" s="62">
        <v>165</v>
      </c>
      <c r="C53" s="70" t="str">
        <f>VLOOKUP(B53,Riders!$A$2:$F$195,6,FALSE)</f>
        <v>Daniel, WILSON</v>
      </c>
      <c r="D53" s="70" t="str">
        <f>VLOOKUP(B53,Riders!$A$2:$F$195,3,FALSE)</f>
        <v>Brisbane Camperland</v>
      </c>
      <c r="E53" s="62">
        <v>10</v>
      </c>
      <c r="F53" s="62"/>
      <c r="G53" s="62"/>
      <c r="H53" s="62">
        <f t="shared" si="1"/>
        <v>10</v>
      </c>
    </row>
    <row r="54" spans="1:8" s="52" customFormat="1">
      <c r="A54" s="60">
        <v>47</v>
      </c>
      <c r="B54" s="62">
        <v>271</v>
      </c>
      <c r="C54" s="70" t="str">
        <f>VLOOKUP(B54,Riders!$A$2:$F$195,6,FALSE)</f>
        <v>Nicholas, MILLER</v>
      </c>
      <c r="D54" s="70" t="str">
        <f>VLOOKUP(B54,Riders!$A$2:$F$195,3,FALSE)</f>
        <v>Kenyan Riders Downunder (Wild Card Team)</v>
      </c>
      <c r="E54" s="62">
        <v>10</v>
      </c>
      <c r="F54" s="62"/>
      <c r="G54" s="62"/>
      <c r="H54" s="62">
        <f t="shared" si="1"/>
        <v>10</v>
      </c>
    </row>
    <row r="55" spans="1:8" s="52" customFormat="1">
      <c r="A55" s="60">
        <v>47</v>
      </c>
      <c r="B55" s="62">
        <v>77</v>
      </c>
      <c r="C55" s="70" t="str">
        <f>VLOOKUP(B55,Riders!$A$2:$F$195,6,FALSE)</f>
        <v>Mitch, SUTTON</v>
      </c>
      <c r="D55" s="70" t="str">
        <f>VLOOKUP(B55,Riders!$A$2:$F$195,3,FALSE)</f>
        <v>Campos Cycling Team</v>
      </c>
      <c r="E55" s="62"/>
      <c r="F55" s="62"/>
      <c r="G55" s="62">
        <v>10</v>
      </c>
      <c r="H55" s="62">
        <f t="shared" si="1"/>
        <v>10</v>
      </c>
    </row>
    <row r="56" spans="1:8" s="52" customFormat="1">
      <c r="A56" s="60">
        <v>47</v>
      </c>
      <c r="B56" s="62">
        <v>111</v>
      </c>
      <c r="C56" s="70" t="str">
        <f>VLOOKUP(B56,Riders!$A$2:$F$195,6,FALSE)</f>
        <v>David, MELVILLE</v>
      </c>
      <c r="D56" s="70" t="str">
        <f>VLOOKUP(B56,Riders!$A$2:$F$195,3,FALSE)</f>
        <v>Data#3 Cisco p/b Scody</v>
      </c>
      <c r="E56" s="62"/>
      <c r="F56" s="62"/>
      <c r="G56" s="62">
        <v>10</v>
      </c>
      <c r="H56" s="62">
        <f t="shared" si="1"/>
        <v>10</v>
      </c>
    </row>
    <row r="57" spans="1:8" s="52" customFormat="1">
      <c r="A57" s="60">
        <v>55</v>
      </c>
      <c r="B57" s="62">
        <v>13</v>
      </c>
      <c r="C57" s="70" t="str">
        <f>VLOOKUP(B57,Riders!$A$2:$F$195,6,FALSE)</f>
        <v>Brendon, WOODESON</v>
      </c>
      <c r="D57" s="70" t="str">
        <f>VLOOKUP(B57,Riders!$A$2:$F$195,3,FALSE)</f>
        <v>Mipela Geo Solutions Altitude Race Team</v>
      </c>
      <c r="E57" s="62"/>
      <c r="F57" s="62">
        <v>6</v>
      </c>
      <c r="G57" s="62"/>
      <c r="H57" s="62">
        <f t="shared" si="1"/>
        <v>6</v>
      </c>
    </row>
    <row r="58" spans="1:8" s="52" customFormat="1">
      <c r="A58" s="60">
        <v>55</v>
      </c>
      <c r="B58" s="62">
        <v>99</v>
      </c>
      <c r="C58" s="70" t="str">
        <f>VLOOKUP(B58,Riders!$A$2:$F$195,6,FALSE)</f>
        <v>Mark, RICHARDSON</v>
      </c>
      <c r="D58" s="70" t="str">
        <f>VLOOKUP(B58,Riders!$A$2:$F$195,3,FALSE)</f>
        <v>QSM Racing</v>
      </c>
      <c r="E58" s="62"/>
      <c r="F58" s="62">
        <v>6</v>
      </c>
      <c r="G58" s="62"/>
      <c r="H58" s="62">
        <f t="shared" si="1"/>
        <v>6</v>
      </c>
    </row>
    <row r="59" spans="1:8" s="52" customFormat="1">
      <c r="A59" s="60">
        <v>55</v>
      </c>
      <c r="B59" s="62">
        <v>122</v>
      </c>
      <c r="C59" s="70" t="str">
        <f>VLOOKUP(B59,Riders!$A$2:$F$195,6,FALSE)</f>
        <v>Ryan, MACNICOL</v>
      </c>
      <c r="D59" s="70" t="str">
        <f>VLOOKUP(B59,Riders!$A$2:$F$195,3,FALSE)</f>
        <v>Podium Life p/b Espresso Garage</v>
      </c>
      <c r="E59" s="62">
        <v>6</v>
      </c>
      <c r="F59" s="62"/>
      <c r="G59" s="62"/>
      <c r="H59" s="62">
        <f t="shared" si="1"/>
        <v>6</v>
      </c>
    </row>
    <row r="60" spans="1:8" s="52" customFormat="1">
      <c r="A60" s="60">
        <v>55</v>
      </c>
      <c r="B60" s="62">
        <v>129</v>
      </c>
      <c r="C60" s="70" t="str">
        <f>VLOOKUP(B60,Riders!$A$2:$F$195,6,FALSE)</f>
        <v>Stephen, RASHLEIGH</v>
      </c>
      <c r="D60" s="70" t="str">
        <f>VLOOKUP(B60,Riders!$A$2:$F$195,3,FALSE)</f>
        <v>Podium Life p/b Espresso Garage</v>
      </c>
      <c r="E60" s="62">
        <v>6</v>
      </c>
      <c r="F60" s="62"/>
      <c r="G60" s="62"/>
      <c r="H60" s="62">
        <f t="shared" si="1"/>
        <v>6</v>
      </c>
    </row>
    <row r="61" spans="1:8" s="52" customFormat="1">
      <c r="A61" s="60">
        <v>55</v>
      </c>
      <c r="B61" s="62">
        <v>132</v>
      </c>
      <c r="C61" s="70" t="str">
        <f>VLOOKUP(B61,Riders!$A$2:$F$195,6,FALSE)</f>
        <v>Michael, BETTANY</v>
      </c>
      <c r="D61" s="70" t="str">
        <f>VLOOKUP(B61,Riders!$A$2:$F$195,3,FALSE)</f>
        <v>Hamilton Wheelers Elite Team</v>
      </c>
      <c r="E61" s="62">
        <v>6</v>
      </c>
      <c r="F61" s="62"/>
      <c r="G61" s="62"/>
      <c r="H61" s="62">
        <f t="shared" si="1"/>
        <v>6</v>
      </c>
    </row>
    <row r="62" spans="1:8" s="52" customFormat="1">
      <c r="A62" s="60">
        <v>55</v>
      </c>
      <c r="B62" s="62">
        <v>138</v>
      </c>
      <c r="C62" s="70" t="str">
        <f>VLOOKUP(B62,Riders!$A$2:$F$195,6,FALSE)</f>
        <v>Stephen, LOWE</v>
      </c>
      <c r="D62" s="70" t="str">
        <f>VLOOKUP(B62,Riders!$A$2:$F$195,3,FALSE)</f>
        <v>Hamilton Wheelers Elite Team</v>
      </c>
      <c r="E62" s="62">
        <v>6</v>
      </c>
      <c r="F62" s="62"/>
      <c r="G62" s="62"/>
      <c r="H62" s="62">
        <f t="shared" si="1"/>
        <v>6</v>
      </c>
    </row>
    <row r="63" spans="1:8" s="52" customFormat="1">
      <c r="A63" s="60">
        <v>55</v>
      </c>
      <c r="B63" s="62">
        <v>147</v>
      </c>
      <c r="C63" s="70" t="str">
        <f>VLOOKUP(B63,Riders!$A$2:$F$195,6,FALSE)</f>
        <v>Alex, GOUGH</v>
      </c>
      <c r="D63" s="70" t="str">
        <f>VLOOKUP(B63,Riders!$A$2:$F$195,3,FALSE)</f>
        <v>Intervelo p/b Fitzroy Island</v>
      </c>
      <c r="E63" s="62">
        <v>6</v>
      </c>
      <c r="F63" s="62"/>
      <c r="G63" s="62"/>
      <c r="H63" s="62">
        <f t="shared" si="1"/>
        <v>6</v>
      </c>
    </row>
    <row r="64" spans="1:8" s="52" customFormat="1">
      <c r="A64" s="60">
        <v>55</v>
      </c>
      <c r="B64" s="62">
        <v>154</v>
      </c>
      <c r="C64" s="70" t="str">
        <f>VLOOKUP(B64,Riders!$A$2:$F$195,6,FALSE)</f>
        <v>Mitchell, MAYCOCK</v>
      </c>
      <c r="D64" s="70" t="str">
        <f>VLOOKUP(B64,Riders!$A$2:$F$195,3,FALSE)</f>
        <v>McDonalds Downunder</v>
      </c>
      <c r="E64" s="62">
        <v>6</v>
      </c>
      <c r="F64" s="62"/>
      <c r="G64" s="62"/>
      <c r="H64" s="62">
        <f t="shared" si="1"/>
        <v>6</v>
      </c>
    </row>
    <row r="65" spans="1:8" s="52" customFormat="1">
      <c r="A65" s="60">
        <v>63</v>
      </c>
      <c r="B65" s="62">
        <v>10</v>
      </c>
      <c r="C65" s="70" t="str">
        <f>VLOOKUP(B65,Riders!$A$2:$F$195,6,FALSE)</f>
        <v>Tom, GOUGH</v>
      </c>
      <c r="D65" s="70" t="str">
        <f>VLOOKUP(B65,Riders!$A$2:$F$195,3,FALSE)</f>
        <v>Procella Sports p/b Jumbo Interactive</v>
      </c>
      <c r="E65" s="62"/>
      <c r="F65" s="62">
        <v>3</v>
      </c>
      <c r="G65" s="62"/>
      <c r="H65" s="62">
        <f t="shared" si="1"/>
        <v>3</v>
      </c>
    </row>
    <row r="66" spans="1:8" s="52" customFormat="1">
      <c r="A66" s="60">
        <v>63</v>
      </c>
      <c r="B66" s="62">
        <v>42</v>
      </c>
      <c r="C66" s="70" t="str">
        <f>VLOOKUP(B66,Riders!$A$2:$F$195,6,FALSE)</f>
        <v>Dean, MADDEN</v>
      </c>
      <c r="D66" s="70" t="str">
        <f>VLOOKUP(B66,Riders!$A$2:$F$195,3,FALSE)</f>
        <v>Erdinger Alkoholfrei - fiets Apparel Cycling Team</v>
      </c>
      <c r="E66" s="62">
        <v>3</v>
      </c>
      <c r="F66" s="62"/>
      <c r="G66" s="62"/>
      <c r="H66" s="62">
        <f t="shared" si="1"/>
        <v>3</v>
      </c>
    </row>
    <row r="67" spans="1:8" s="52" customFormat="1">
      <c r="A67" s="60">
        <v>63</v>
      </c>
      <c r="B67" s="62">
        <v>52</v>
      </c>
      <c r="C67" s="70" t="str">
        <f>VLOOKUP(B67,Riders!$A$2:$F$195,6,FALSE)</f>
        <v>Trent, WEST</v>
      </c>
      <c r="D67" s="70" t="str">
        <f>VLOOKUP(B67,Riders!$A$2:$F$195,3,FALSE)</f>
        <v>Colliers Racing</v>
      </c>
      <c r="E67" s="62"/>
      <c r="F67" s="62">
        <v>3</v>
      </c>
      <c r="G67" s="62"/>
      <c r="H67" s="62">
        <f t="shared" ref="H67:H74" si="2">SUM(E67:G67)</f>
        <v>3</v>
      </c>
    </row>
    <row r="68" spans="1:8" s="52" customFormat="1">
      <c r="A68" s="60">
        <v>63</v>
      </c>
      <c r="B68" s="62">
        <v>70</v>
      </c>
      <c r="C68" s="70" t="str">
        <f>VLOOKUP(B68,Riders!$A$2:$F$195,6,FALSE)</f>
        <v>Josh, PRETE</v>
      </c>
      <c r="D68" s="70" t="str">
        <f>VLOOKUP(B68,Riders!$A$2:$F$195,3,FALSE)</f>
        <v>Cobra9 Intebuild Racing</v>
      </c>
      <c r="E68" s="62">
        <v>3</v>
      </c>
      <c r="F68" s="62"/>
      <c r="G68" s="62"/>
      <c r="H68" s="62">
        <f t="shared" si="2"/>
        <v>3</v>
      </c>
    </row>
    <row r="69" spans="1:8" s="52" customFormat="1">
      <c r="A69" s="60">
        <v>63</v>
      </c>
      <c r="B69" s="62">
        <v>72</v>
      </c>
      <c r="C69" s="70" t="str">
        <f>VLOOKUP(B69,Riders!$A$2:$F$195,6,FALSE)</f>
        <v>Andrew, MACFARLANE</v>
      </c>
      <c r="D69" s="70" t="str">
        <f>VLOOKUP(B69,Riders!$A$2:$F$195,3,FALSE)</f>
        <v>Campos Cycling Team</v>
      </c>
      <c r="E69" s="62">
        <v>3</v>
      </c>
      <c r="F69" s="62"/>
      <c r="G69" s="62"/>
      <c r="H69" s="62">
        <f t="shared" si="2"/>
        <v>3</v>
      </c>
    </row>
    <row r="70" spans="1:8" s="52" customFormat="1">
      <c r="A70" s="60">
        <v>63</v>
      </c>
      <c r="B70" s="62">
        <v>74</v>
      </c>
      <c r="C70" s="70" t="str">
        <f>VLOOKUP(B70,Riders!$A$2:$F$195,6,FALSE)</f>
        <v>Chris, MYATT</v>
      </c>
      <c r="D70" s="70" t="str">
        <f>VLOOKUP(B70,Riders!$A$2:$F$195,3,FALSE)</f>
        <v>Campos Cycling Team</v>
      </c>
      <c r="E70" s="62">
        <v>3</v>
      </c>
      <c r="F70" s="62"/>
      <c r="G70" s="62"/>
      <c r="H70" s="62">
        <f t="shared" si="2"/>
        <v>3</v>
      </c>
    </row>
    <row r="71" spans="1:8" s="52" customFormat="1">
      <c r="A71" s="60">
        <v>63</v>
      </c>
      <c r="B71" s="62">
        <v>94</v>
      </c>
      <c r="C71" s="70" t="str">
        <f>VLOOKUP(B71,Riders!$A$2:$F$195,6,FALSE)</f>
        <v>Mark, LASPINA</v>
      </c>
      <c r="D71" s="70" t="str">
        <f>VLOOKUP(B71,Riders!$A$2:$F$195,3,FALSE)</f>
        <v>QSM Racing</v>
      </c>
      <c r="E71" s="62">
        <v>3</v>
      </c>
      <c r="F71" s="62"/>
      <c r="G71" s="62"/>
      <c r="H71" s="62">
        <f t="shared" si="2"/>
        <v>3</v>
      </c>
    </row>
    <row r="72" spans="1:8" s="52" customFormat="1">
      <c r="A72" s="60">
        <v>63</v>
      </c>
      <c r="B72" s="62">
        <v>99</v>
      </c>
      <c r="C72" s="70" t="str">
        <f>VLOOKUP(B72,Riders!$A$2:$F$195,6,FALSE)</f>
        <v>Mark, RICHARDSON</v>
      </c>
      <c r="D72" s="70" t="str">
        <f>VLOOKUP(B72,Riders!$A$2:$F$195,3,FALSE)</f>
        <v>QSM Racing</v>
      </c>
      <c r="E72" s="62">
        <v>3</v>
      </c>
      <c r="F72" s="62"/>
      <c r="G72" s="62"/>
      <c r="H72" s="62">
        <f t="shared" si="2"/>
        <v>3</v>
      </c>
    </row>
    <row r="73" spans="1:8" s="52" customFormat="1">
      <c r="A73" s="60">
        <v>63</v>
      </c>
      <c r="B73" s="62">
        <v>155</v>
      </c>
      <c r="C73" s="70" t="str">
        <f>VLOOKUP(B73,Riders!$A$2:$F$195,6,FALSE)</f>
        <v>Brendan, COLE</v>
      </c>
      <c r="D73" s="70" t="str">
        <f>VLOOKUP(B73,Riders!$A$2:$F$195,3,FALSE)</f>
        <v>McDonalds Downunder</v>
      </c>
      <c r="E73" s="62">
        <v>3</v>
      </c>
      <c r="F73" s="62"/>
      <c r="G73" s="62"/>
      <c r="H73" s="62">
        <f t="shared" si="2"/>
        <v>3</v>
      </c>
    </row>
    <row r="74" spans="1:8" s="52" customFormat="1">
      <c r="A74" s="60">
        <v>63</v>
      </c>
      <c r="B74" s="62">
        <v>162</v>
      </c>
      <c r="C74" s="70" t="str">
        <f>VLOOKUP(B74,Riders!$A$2:$F$195,6,FALSE)</f>
        <v>John, FREIBERG</v>
      </c>
      <c r="D74" s="70" t="str">
        <f>VLOOKUP(B74,Riders!$A$2:$F$195,3,FALSE)</f>
        <v>Brisbane Camperland</v>
      </c>
      <c r="E74" s="62">
        <v>3</v>
      </c>
      <c r="F74" s="62"/>
      <c r="G74" s="62"/>
      <c r="H74" s="62">
        <f t="shared" si="2"/>
        <v>3</v>
      </c>
    </row>
    <row r="75" spans="1:8">
      <c r="A75" s="66"/>
      <c r="B75" s="66"/>
      <c r="C75" s="66"/>
      <c r="D75" s="66"/>
      <c r="E75" s="66"/>
      <c r="F75" s="72"/>
      <c r="G75" s="72"/>
      <c r="H75" s="69"/>
    </row>
    <row r="76" spans="1:8">
      <c r="A76" s="3"/>
      <c r="B76" s="3"/>
      <c r="C76" s="3"/>
      <c r="D76" s="3"/>
      <c r="E76" s="3"/>
      <c r="F76" s="3"/>
      <c r="G76" s="3"/>
      <c r="H76" s="2"/>
    </row>
    <row r="77" spans="1:8">
      <c r="A77" s="3"/>
      <c r="B77" s="3"/>
      <c r="C77" s="3"/>
      <c r="D77" s="3"/>
      <c r="E77" s="3"/>
      <c r="F77" s="3"/>
      <c r="G77" s="3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</sheetData>
  <sortState ref="B3:H74">
    <sortCondition descending="1" ref="H3:H74"/>
  </sortState>
  <mergeCells count="1">
    <mergeCell ref="A1:H1"/>
  </mergeCells>
  <pageMargins left="0.25" right="0.25" top="0.75" bottom="0.75" header="0.3" footer="0.3"/>
  <pageSetup paperSize="9" scale="67" orientation="portrait" horizontalDpi="4294967293" verticalDpi="4294967293" r:id="rId1"/>
  <colBreaks count="1" manualBreakCount="1">
    <brk id="7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Normal="100" zoomScaleSheetLayoutView="100" workbookViewId="0">
      <selection sqref="A1:G1"/>
    </sheetView>
  </sheetViews>
  <sheetFormatPr defaultRowHeight="15"/>
  <cols>
    <col min="1" max="1" width="6.42578125" customWidth="1"/>
    <col min="2" max="2" width="8.7109375" bestFit="1" customWidth="1"/>
    <col min="3" max="3" width="24.5703125" bestFit="1" customWidth="1"/>
    <col min="4" max="4" width="60.7109375" customWidth="1"/>
    <col min="5" max="5" width="6.28515625" customWidth="1"/>
    <col min="6" max="6" width="6.28515625" style="52" customWidth="1"/>
    <col min="7" max="7" width="5.85546875" customWidth="1"/>
  </cols>
  <sheetData>
    <row r="1" spans="1:7" ht="18.75">
      <c r="A1" s="92" t="s">
        <v>461</v>
      </c>
      <c r="B1" s="92"/>
      <c r="C1" s="92"/>
      <c r="D1" s="92"/>
      <c r="E1" s="92"/>
      <c r="F1" s="92"/>
      <c r="G1" s="92"/>
    </row>
    <row r="2" spans="1:7" ht="30" customHeight="1">
      <c r="A2" s="58" t="s">
        <v>312</v>
      </c>
      <c r="B2" s="58" t="s">
        <v>315</v>
      </c>
      <c r="C2" s="58" t="s">
        <v>310</v>
      </c>
      <c r="D2" s="58" t="s">
        <v>2</v>
      </c>
      <c r="E2" s="71" t="s">
        <v>447</v>
      </c>
      <c r="F2" s="71" t="s">
        <v>459</v>
      </c>
      <c r="G2" s="71" t="s">
        <v>0</v>
      </c>
    </row>
    <row r="3" spans="1:7">
      <c r="A3" s="60">
        <v>1</v>
      </c>
      <c r="B3" s="62">
        <v>158</v>
      </c>
      <c r="C3" s="70" t="str">
        <f>VLOOKUP(B3,Riders!$A$2:$F$195,6,FALSE)</f>
        <v>Troy, HERFOSS</v>
      </c>
      <c r="D3" s="70" t="str">
        <f>VLOOKUP(B3,Riders!$A$2:$F$195,3,FALSE)</f>
        <v>McDonalds Downunder</v>
      </c>
      <c r="E3" s="62">
        <v>98</v>
      </c>
      <c r="F3" s="62">
        <v>30</v>
      </c>
      <c r="G3" s="62">
        <f t="shared" ref="G3:G26" si="0">SUM(E3:F3)</f>
        <v>128</v>
      </c>
    </row>
    <row r="4" spans="1:7">
      <c r="A4" s="60">
        <v>2</v>
      </c>
      <c r="B4" s="62">
        <v>115</v>
      </c>
      <c r="C4" s="70" t="str">
        <f>VLOOKUP(B4,Riders!$A$2:$F$195,6,FALSE)</f>
        <v>Samuel, VOLKERS</v>
      </c>
      <c r="D4" s="70" t="str">
        <f>VLOOKUP(B4,Riders!$A$2:$F$195,3,FALSE)</f>
        <v>Data#3 Cisco p/b Scody</v>
      </c>
      <c r="E4" s="62">
        <v>110</v>
      </c>
      <c r="F4" s="62"/>
      <c r="G4" s="62">
        <f t="shared" si="0"/>
        <v>110</v>
      </c>
    </row>
    <row r="5" spans="1:7">
      <c r="A5" s="60">
        <v>3</v>
      </c>
      <c r="B5" s="62">
        <v>3</v>
      </c>
      <c r="C5" s="70" t="str">
        <f>VLOOKUP(B5,Riders!$A$2:$F$195,6,FALSE)</f>
        <v>Patrick, KENNEDY</v>
      </c>
      <c r="D5" s="70" t="str">
        <f>VLOOKUP(B5,Riders!$A$2:$F$195,3,FALSE)</f>
        <v>Procella Sports p/b Jumbo Interactive</v>
      </c>
      <c r="E5" s="62">
        <v>40</v>
      </c>
      <c r="F5" s="62">
        <v>50</v>
      </c>
      <c r="G5" s="62">
        <f t="shared" si="0"/>
        <v>90</v>
      </c>
    </row>
    <row r="6" spans="1:7">
      <c r="A6" s="60">
        <v>4</v>
      </c>
      <c r="B6" s="62">
        <v>47</v>
      </c>
      <c r="C6" s="70" t="str">
        <f>VLOOKUP(B6,Riders!$A$2:$F$195,6,FALSE)</f>
        <v>Jackson, CARMAN</v>
      </c>
      <c r="D6" s="70" t="str">
        <f>VLOOKUP(B6,Riders!$A$2:$F$195,3,FALSE)</f>
        <v>Erdinger Alkoholfrei - fiets Apparel Cycling Team</v>
      </c>
      <c r="E6" s="62">
        <v>80</v>
      </c>
      <c r="F6" s="62"/>
      <c r="G6" s="62">
        <f t="shared" si="0"/>
        <v>80</v>
      </c>
    </row>
    <row r="7" spans="1:7" s="52" customFormat="1">
      <c r="A7" s="60">
        <v>4</v>
      </c>
      <c r="B7" s="62">
        <v>121</v>
      </c>
      <c r="C7" s="70" t="str">
        <f>VLOOKUP(B7,Riders!$A$2:$F$195,6,FALSE)</f>
        <v>Sean, TRAINOR</v>
      </c>
      <c r="D7" s="70" t="str">
        <f>VLOOKUP(B7,Riders!$A$2:$F$195,3,FALSE)</f>
        <v>Podium Life p/b Espresso Garage</v>
      </c>
      <c r="E7" s="62">
        <v>68</v>
      </c>
      <c r="F7" s="62">
        <v>12</v>
      </c>
      <c r="G7" s="62">
        <f t="shared" si="0"/>
        <v>80</v>
      </c>
    </row>
    <row r="8" spans="1:7">
      <c r="A8" s="60">
        <v>6</v>
      </c>
      <c r="B8" s="62">
        <v>12</v>
      </c>
      <c r="C8" s="70" t="str">
        <f>VLOOKUP(B8,Riders!$A$2:$F$195,6,FALSE)</f>
        <v>Tom, COATES</v>
      </c>
      <c r="D8" s="70" t="str">
        <f>VLOOKUP(B8,Riders!$A$2:$F$195,3,FALSE)</f>
        <v>Mipela Geo Solutions Altitude Race Team</v>
      </c>
      <c r="E8" s="62">
        <v>70</v>
      </c>
      <c r="F8" s="62"/>
      <c r="G8" s="62">
        <f t="shared" si="0"/>
        <v>70</v>
      </c>
    </row>
    <row r="9" spans="1:7">
      <c r="A9" s="60">
        <v>6</v>
      </c>
      <c r="B9" s="62">
        <v>40</v>
      </c>
      <c r="C9" s="70" t="str">
        <f>VLOOKUP(B9,Riders!$A$2:$F$195,6,FALSE)</f>
        <v>Ryan, CAVANAGH</v>
      </c>
      <c r="D9" s="70" t="str">
        <f>VLOOKUP(B9,Riders!$A$2:$F$195,3,FALSE)</f>
        <v>Giant Rockhampton</v>
      </c>
      <c r="E9" s="62">
        <v>70</v>
      </c>
      <c r="F9" s="62"/>
      <c r="G9" s="62">
        <f t="shared" si="0"/>
        <v>70</v>
      </c>
    </row>
    <row r="10" spans="1:7">
      <c r="A10" s="60">
        <v>8</v>
      </c>
      <c r="B10" s="62">
        <v>116</v>
      </c>
      <c r="C10" s="70" t="str">
        <f>VLOOKUP(B10,Riders!$A$2:$F$195,6,FALSE)</f>
        <v>Dylan, NEWBERY</v>
      </c>
      <c r="D10" s="70" t="str">
        <f>VLOOKUP(B10,Riders!$A$2:$F$195,3,FALSE)</f>
        <v>Data#3 Cisco p/b Scody</v>
      </c>
      <c r="E10" s="62">
        <v>58</v>
      </c>
      <c r="F10" s="62">
        <v>8</v>
      </c>
      <c r="G10" s="62">
        <f t="shared" si="0"/>
        <v>66</v>
      </c>
    </row>
    <row r="11" spans="1:7">
      <c r="A11" s="60">
        <v>9</v>
      </c>
      <c r="B11" s="62">
        <v>73</v>
      </c>
      <c r="C11" s="70" t="str">
        <f>VLOOKUP(B11,Riders!$A$2:$F$195,6,FALSE)</f>
        <v>Manolo, ZANELLA</v>
      </c>
      <c r="D11" s="70" t="str">
        <f>VLOOKUP(B11,Riders!$A$2:$F$195,3,FALSE)</f>
        <v>Campos Cycling Team</v>
      </c>
      <c r="E11" s="62">
        <v>40</v>
      </c>
      <c r="F11" s="62">
        <v>12</v>
      </c>
      <c r="G11" s="62">
        <f t="shared" si="0"/>
        <v>52</v>
      </c>
    </row>
    <row r="12" spans="1:7" s="52" customFormat="1">
      <c r="A12" s="60">
        <v>10</v>
      </c>
      <c r="B12" s="62">
        <v>32</v>
      </c>
      <c r="C12" s="70" t="str">
        <f>VLOOKUP(B12,Riders!$A$2:$F$195,6,FALSE)</f>
        <v>Alex, WOHLER</v>
      </c>
      <c r="D12" s="70" t="str">
        <f>VLOOKUP(B12,Riders!$A$2:$F$195,3,FALSE)</f>
        <v>Giant Rockhampton</v>
      </c>
      <c r="E12" s="62">
        <v>38</v>
      </c>
      <c r="F12" s="62"/>
      <c r="G12" s="62">
        <f t="shared" si="0"/>
        <v>38</v>
      </c>
    </row>
    <row r="13" spans="1:7" s="52" customFormat="1">
      <c r="A13" s="60">
        <v>10</v>
      </c>
      <c r="B13" s="62">
        <v>117</v>
      </c>
      <c r="C13" s="70" t="str">
        <f>VLOOKUP(B13,Riders!$A$2:$F$195,6,FALSE)</f>
        <v>Stuart, COWIN</v>
      </c>
      <c r="D13" s="70" t="str">
        <f>VLOOKUP(B13,Riders!$A$2:$F$195,3,FALSE)</f>
        <v>Data#3 Cisco p/b Scody</v>
      </c>
      <c r="E13" s="62">
        <v>38</v>
      </c>
      <c r="F13" s="62"/>
      <c r="G13" s="62">
        <f t="shared" si="0"/>
        <v>38</v>
      </c>
    </row>
    <row r="14" spans="1:7" s="52" customFormat="1">
      <c r="A14" s="60">
        <v>12</v>
      </c>
      <c r="B14" s="62">
        <v>21</v>
      </c>
      <c r="C14" s="70" t="str">
        <f>VLOOKUP(B14,Riders!$A$2:$F$195,6,FALSE)</f>
        <v>Kyle, MARWOOD</v>
      </c>
      <c r="D14" s="70" t="str">
        <f>VLOOKUP(B14,Riders!$A$2:$F$195,3,FALSE)</f>
        <v>Living Here Cycling Team Powered by Sedgman and Hitachi</v>
      </c>
      <c r="E14" s="62">
        <v>32</v>
      </c>
      <c r="F14" s="62"/>
      <c r="G14" s="62">
        <f t="shared" si="0"/>
        <v>32</v>
      </c>
    </row>
    <row r="15" spans="1:7">
      <c r="A15" s="60">
        <v>12</v>
      </c>
      <c r="B15" s="62">
        <v>127</v>
      </c>
      <c r="C15" s="70" t="str">
        <f>VLOOKUP(B15,Riders!$A$2:$F$195,6,FALSE)</f>
        <v>Aidan, KAMPERS</v>
      </c>
      <c r="D15" s="70" t="str">
        <f>VLOOKUP(B15,Riders!$A$2:$F$195,3,FALSE)</f>
        <v>Podium Life p/b Espresso Garage</v>
      </c>
      <c r="E15" s="62">
        <v>12</v>
      </c>
      <c r="F15" s="62">
        <v>20</v>
      </c>
      <c r="G15" s="62">
        <f t="shared" si="0"/>
        <v>32</v>
      </c>
    </row>
    <row r="16" spans="1:7">
      <c r="A16" s="60">
        <v>12</v>
      </c>
      <c r="B16" s="62">
        <v>156</v>
      </c>
      <c r="C16" s="70" t="str">
        <f>VLOOKUP(B16,Riders!$A$2:$F$195,6,FALSE)</f>
        <v>Sam, MOBBERLEY</v>
      </c>
      <c r="D16" s="70" t="str">
        <f>VLOOKUP(B16,Riders!$A$2:$F$195,3,FALSE)</f>
        <v>McDonalds Downunder</v>
      </c>
      <c r="E16" s="62">
        <v>32</v>
      </c>
      <c r="F16" s="62"/>
      <c r="G16" s="62">
        <f t="shared" si="0"/>
        <v>32</v>
      </c>
    </row>
    <row r="17" spans="1:7">
      <c r="A17" s="60">
        <v>15</v>
      </c>
      <c r="B17" s="62">
        <v>274</v>
      </c>
      <c r="C17" s="70" t="str">
        <f>VLOOKUP(B17,Riders!$A$2:$F$195,6,FALSE)</f>
        <v>AYUB, GATHURIMA KINOTI</v>
      </c>
      <c r="D17" s="70" t="str">
        <f>VLOOKUP(B17,Riders!$A$2:$F$195,3,FALSE)</f>
        <v>Kenyan Riders Downunder (Wild Card Team)</v>
      </c>
      <c r="E17" s="62">
        <v>28</v>
      </c>
      <c r="F17" s="62"/>
      <c r="G17" s="62">
        <f t="shared" si="0"/>
        <v>28</v>
      </c>
    </row>
    <row r="18" spans="1:7">
      <c r="A18" s="60">
        <v>16</v>
      </c>
      <c r="B18" s="62">
        <v>280</v>
      </c>
      <c r="C18" s="70" t="str">
        <f>VLOOKUP(B18,Riders!$A$2:$F$195,6,FALSE)</f>
        <v>David, EDWARDS</v>
      </c>
      <c r="D18" s="70" t="str">
        <f>VLOOKUP(B18,Riders!$A$2:$F$195,3,FALSE)</f>
        <v>Balmoral Elite Team sponsored by O'Donnel Legal and EPIC Assist</v>
      </c>
      <c r="E18" s="62">
        <v>20</v>
      </c>
      <c r="F18" s="62"/>
      <c r="G18" s="62">
        <f t="shared" si="0"/>
        <v>20</v>
      </c>
    </row>
    <row r="19" spans="1:7" s="52" customFormat="1">
      <c r="A19" s="60">
        <v>17</v>
      </c>
      <c r="B19" s="62">
        <v>43</v>
      </c>
      <c r="C19" s="70" t="str">
        <f>VLOOKUP(B19,Riders!$A$2:$F$195,6,FALSE)</f>
        <v>Jonathon, NOBLE</v>
      </c>
      <c r="D19" s="70" t="str">
        <f>VLOOKUP(B19,Riders!$A$2:$F$195,3,FALSE)</f>
        <v>Erdinger Alkoholfrei - fiets Apparel Cycling Team</v>
      </c>
      <c r="E19" s="62">
        <v>12</v>
      </c>
      <c r="F19" s="62"/>
      <c r="G19" s="62">
        <f t="shared" si="0"/>
        <v>12</v>
      </c>
    </row>
    <row r="20" spans="1:7" s="52" customFormat="1">
      <c r="A20" s="60">
        <v>17</v>
      </c>
      <c r="B20" s="62">
        <v>101</v>
      </c>
      <c r="C20" s="70" t="str">
        <f>VLOOKUP(B20,Riders!$A$2:$F$195,6,FALSE)</f>
        <v>Correy, EDMED</v>
      </c>
      <c r="D20" s="70" t="str">
        <f>VLOOKUP(B20,Riders!$A$2:$F$195,3,FALSE)</f>
        <v>Balmoral Elite Team sponsored by O'Donnel Legal and EPIC Assist</v>
      </c>
      <c r="E20" s="62">
        <v>12</v>
      </c>
      <c r="F20" s="62"/>
      <c r="G20" s="62">
        <f t="shared" si="0"/>
        <v>12</v>
      </c>
    </row>
    <row r="21" spans="1:7" s="52" customFormat="1">
      <c r="A21" s="60">
        <v>17</v>
      </c>
      <c r="B21" s="62">
        <v>113</v>
      </c>
      <c r="C21" s="70" t="str">
        <f>VLOOKUP(B21,Riders!$A$2:$F$195,6,FALSE)</f>
        <v>Kyle, BRIDGEWOOD</v>
      </c>
      <c r="D21" s="70" t="str">
        <f>VLOOKUP(B21,Riders!$A$2:$F$195,3,FALSE)</f>
        <v>Data#3 Cisco p/b Scody</v>
      </c>
      <c r="E21" s="62">
        <v>12</v>
      </c>
      <c r="F21" s="62"/>
      <c r="G21" s="62">
        <f t="shared" si="0"/>
        <v>12</v>
      </c>
    </row>
    <row r="22" spans="1:7" s="52" customFormat="1">
      <c r="A22" s="60">
        <v>17</v>
      </c>
      <c r="B22" s="62">
        <v>148</v>
      </c>
      <c r="C22" s="70" t="str">
        <f>VLOOKUP(B22,Riders!$A$2:$F$195,6,FALSE)</f>
        <v>William, GEORGESON</v>
      </c>
      <c r="D22" s="70" t="str">
        <f>VLOOKUP(B22,Riders!$A$2:$F$195,3,FALSE)</f>
        <v>Intervelo p/b Fitzroy Island</v>
      </c>
      <c r="E22" s="62">
        <v>12</v>
      </c>
      <c r="F22" s="62"/>
      <c r="G22" s="62">
        <f t="shared" si="0"/>
        <v>12</v>
      </c>
    </row>
    <row r="23" spans="1:7" s="52" customFormat="1">
      <c r="A23" s="60">
        <v>17</v>
      </c>
      <c r="B23" s="62">
        <v>271</v>
      </c>
      <c r="C23" s="70" t="str">
        <f>VLOOKUP(B23,Riders!$A$2:$F$195,6,FALSE)</f>
        <v>Nicholas, MILLER</v>
      </c>
      <c r="D23" s="70" t="str">
        <f>VLOOKUP(B23,Riders!$A$2:$F$195,3,FALSE)</f>
        <v>Kenyan Riders Downunder (Wild Card Team)</v>
      </c>
      <c r="E23" s="62">
        <v>12</v>
      </c>
      <c r="F23" s="62"/>
      <c r="G23" s="62">
        <f t="shared" si="0"/>
        <v>12</v>
      </c>
    </row>
    <row r="24" spans="1:7" s="52" customFormat="1">
      <c r="A24" s="60">
        <v>22</v>
      </c>
      <c r="B24" s="62">
        <v>46</v>
      </c>
      <c r="C24" s="70" t="str">
        <f>VLOOKUP(B24,Riders!$A$2:$F$195,6,FALSE)</f>
        <v>Ben, CARMAN</v>
      </c>
      <c r="D24" s="70" t="str">
        <f>VLOOKUP(B24,Riders!$A$2:$F$195,3,FALSE)</f>
        <v>Erdinger Alkoholfrei - fiets Apparel Cycling Team</v>
      </c>
      <c r="E24" s="62">
        <v>8</v>
      </c>
      <c r="F24" s="62"/>
      <c r="G24" s="62">
        <f t="shared" si="0"/>
        <v>8</v>
      </c>
    </row>
    <row r="25" spans="1:7" s="52" customFormat="1">
      <c r="A25" s="60">
        <v>22</v>
      </c>
      <c r="B25" s="62">
        <v>143</v>
      </c>
      <c r="C25" s="70" t="str">
        <f>VLOOKUP(B25,Riders!$A$2:$F$195,6,FALSE)</f>
        <v>Lee, MASTERS</v>
      </c>
      <c r="D25" s="70" t="str">
        <f>VLOOKUP(B25,Riders!$A$2:$F$195,3,FALSE)</f>
        <v>Intervelo p/b Fitzroy Island</v>
      </c>
      <c r="E25" s="62">
        <v>8</v>
      </c>
      <c r="F25" s="62"/>
      <c r="G25" s="62">
        <f t="shared" si="0"/>
        <v>8</v>
      </c>
    </row>
    <row r="26" spans="1:7" s="52" customFormat="1">
      <c r="A26" s="60">
        <v>22</v>
      </c>
      <c r="B26" s="62">
        <v>108</v>
      </c>
      <c r="C26" s="70" t="str">
        <f>VLOOKUP(B26,Riders!$A$2:$F$195,6,FALSE)</f>
        <v>Gilbert, GUTOWSKI</v>
      </c>
      <c r="D26" s="70" t="str">
        <f>VLOOKUP(B26,Riders!$A$2:$F$195,3,FALSE)</f>
        <v>Balmoral Elite Team sponsored by O'Donnel Legal and EPIC Assist</v>
      </c>
      <c r="E26" s="62"/>
      <c r="F26" s="62">
        <v>8</v>
      </c>
      <c r="G26" s="62">
        <f t="shared" si="0"/>
        <v>8</v>
      </c>
    </row>
    <row r="27" spans="1:7">
      <c r="B27" s="66"/>
      <c r="C27" s="67"/>
      <c r="D27" s="68"/>
      <c r="G27" s="69"/>
    </row>
    <row r="28" spans="1:7">
      <c r="B28" s="6"/>
      <c r="C28" s="4"/>
      <c r="D28" s="4"/>
      <c r="G28" s="5"/>
    </row>
  </sheetData>
  <sortState ref="B3:G26">
    <sortCondition descending="1" ref="G3:G26"/>
  </sortState>
  <mergeCells count="1">
    <mergeCell ref="A1:G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Normal="100" zoomScaleSheetLayoutView="100" workbookViewId="0">
      <selection sqref="A1:J1"/>
    </sheetView>
  </sheetViews>
  <sheetFormatPr defaultRowHeight="15"/>
  <cols>
    <col min="1" max="1" width="5.42578125" customWidth="1"/>
    <col min="2" max="2" width="5.140625" style="10" bestFit="1" customWidth="1"/>
    <col min="3" max="3" width="20.140625" bestFit="1" customWidth="1"/>
    <col min="4" max="4" width="59.85546875" bestFit="1" customWidth="1"/>
    <col min="5" max="5" width="6.28515625" customWidth="1"/>
    <col min="6" max="6" width="7.28515625" style="39" customWidth="1"/>
    <col min="7" max="8" width="7.42578125" style="52" customWidth="1"/>
    <col min="9" max="9" width="7.7109375" customWidth="1"/>
  </cols>
  <sheetData>
    <row r="1" spans="1:10" ht="18.75">
      <c r="A1" s="92" t="s">
        <v>462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45">
      <c r="A2" s="58" t="s">
        <v>312</v>
      </c>
      <c r="B2" s="58" t="s">
        <v>315</v>
      </c>
      <c r="C2" s="58" t="s">
        <v>310</v>
      </c>
      <c r="D2" s="58" t="s">
        <v>2</v>
      </c>
      <c r="E2" s="71" t="s">
        <v>447</v>
      </c>
      <c r="F2" s="58" t="s">
        <v>448</v>
      </c>
      <c r="G2" s="58" t="s">
        <v>449</v>
      </c>
      <c r="H2" s="58" t="s">
        <v>450</v>
      </c>
      <c r="I2" s="58" t="s">
        <v>457</v>
      </c>
      <c r="J2" s="58" t="s">
        <v>0</v>
      </c>
    </row>
    <row r="3" spans="1:10">
      <c r="A3" s="60">
        <v>1</v>
      </c>
      <c r="B3" s="52">
        <v>116</v>
      </c>
      <c r="C3" s="52" t="s">
        <v>404</v>
      </c>
      <c r="D3" s="52" t="s">
        <v>193</v>
      </c>
      <c r="E3" s="63">
        <v>202</v>
      </c>
      <c r="F3" s="62">
        <v>45</v>
      </c>
      <c r="G3" s="62">
        <v>14</v>
      </c>
      <c r="H3" s="62">
        <v>0</v>
      </c>
      <c r="I3" s="62">
        <v>31</v>
      </c>
      <c r="J3" s="63">
        <v>292</v>
      </c>
    </row>
    <row r="4" spans="1:10">
      <c r="A4" s="60">
        <v>2</v>
      </c>
      <c r="B4" s="52">
        <v>43</v>
      </c>
      <c r="C4" s="52" t="s">
        <v>356</v>
      </c>
      <c r="D4" s="52" t="s">
        <v>188</v>
      </c>
      <c r="E4" s="63">
        <v>84</v>
      </c>
      <c r="F4" s="62">
        <v>50</v>
      </c>
      <c r="G4" s="62">
        <v>36</v>
      </c>
      <c r="H4" s="62">
        <v>0</v>
      </c>
      <c r="I4" s="62">
        <v>25</v>
      </c>
      <c r="J4" s="63">
        <v>195</v>
      </c>
    </row>
    <row r="5" spans="1:10">
      <c r="A5" s="60">
        <v>2</v>
      </c>
      <c r="B5" s="52">
        <v>31</v>
      </c>
      <c r="C5" s="52" t="s">
        <v>340</v>
      </c>
      <c r="D5" s="52" t="s">
        <v>187</v>
      </c>
      <c r="E5" s="63">
        <v>100</v>
      </c>
      <c r="F5" s="62">
        <v>21</v>
      </c>
      <c r="G5" s="62">
        <v>32</v>
      </c>
      <c r="H5" s="62">
        <v>0</v>
      </c>
      <c r="I5" s="62">
        <v>42</v>
      </c>
      <c r="J5" s="63">
        <v>195</v>
      </c>
    </row>
    <row r="6" spans="1:10">
      <c r="A6" s="60">
        <v>4</v>
      </c>
      <c r="B6" s="52">
        <v>127</v>
      </c>
      <c r="C6" s="52" t="s">
        <v>357</v>
      </c>
      <c r="D6" s="52" t="s">
        <v>194</v>
      </c>
      <c r="E6" s="63">
        <v>72</v>
      </c>
      <c r="F6" s="62">
        <v>80</v>
      </c>
      <c r="G6" s="62">
        <v>18</v>
      </c>
      <c r="H6" s="62">
        <v>0</v>
      </c>
      <c r="I6" s="62">
        <v>24</v>
      </c>
      <c r="J6" s="63">
        <v>194</v>
      </c>
    </row>
    <row r="7" spans="1:10">
      <c r="A7" s="60">
        <v>5</v>
      </c>
      <c r="B7" s="52">
        <v>46</v>
      </c>
      <c r="C7" s="52" t="s">
        <v>139</v>
      </c>
      <c r="D7" s="52" t="s">
        <v>188</v>
      </c>
      <c r="E7" s="63">
        <v>76</v>
      </c>
      <c r="F7" s="62">
        <v>39</v>
      </c>
      <c r="G7" s="62">
        <v>31</v>
      </c>
      <c r="H7" s="62">
        <v>0</v>
      </c>
      <c r="I7" s="62">
        <v>39</v>
      </c>
      <c r="J7" s="63">
        <v>185</v>
      </c>
    </row>
    <row r="8" spans="1:10">
      <c r="A8" s="60">
        <v>6</v>
      </c>
      <c r="B8" s="52">
        <v>156</v>
      </c>
      <c r="C8" s="52" t="s">
        <v>434</v>
      </c>
      <c r="D8" s="52" t="s">
        <v>197</v>
      </c>
      <c r="E8" s="63">
        <v>70</v>
      </c>
      <c r="F8" s="62">
        <v>33</v>
      </c>
      <c r="G8" s="62">
        <v>2</v>
      </c>
      <c r="H8" s="62">
        <v>0</v>
      </c>
      <c r="I8" s="62">
        <v>32</v>
      </c>
      <c r="J8" s="63">
        <v>137</v>
      </c>
    </row>
    <row r="9" spans="1:10">
      <c r="A9" s="60">
        <v>7</v>
      </c>
      <c r="B9" s="52">
        <v>40</v>
      </c>
      <c r="C9" s="52" t="s">
        <v>403</v>
      </c>
      <c r="D9" s="52" t="s">
        <v>187</v>
      </c>
      <c r="E9" s="63">
        <v>134</v>
      </c>
      <c r="F9" s="62">
        <v>0</v>
      </c>
      <c r="G9" s="62">
        <v>0</v>
      </c>
      <c r="H9" s="62">
        <v>0</v>
      </c>
      <c r="I9" s="62">
        <v>0</v>
      </c>
      <c r="J9" s="63">
        <v>134</v>
      </c>
    </row>
    <row r="10" spans="1:10" s="52" customFormat="1">
      <c r="A10" s="60">
        <v>8</v>
      </c>
      <c r="B10" s="52">
        <v>15</v>
      </c>
      <c r="C10" s="52" t="s">
        <v>422</v>
      </c>
      <c r="D10" s="52" t="s">
        <v>185</v>
      </c>
      <c r="E10" s="63">
        <v>48</v>
      </c>
      <c r="F10" s="62">
        <v>20</v>
      </c>
      <c r="G10" s="62">
        <v>27</v>
      </c>
      <c r="H10" s="62">
        <v>0</v>
      </c>
      <c r="I10" s="62">
        <v>37</v>
      </c>
      <c r="J10" s="63">
        <v>132</v>
      </c>
    </row>
    <row r="11" spans="1:10" s="52" customFormat="1">
      <c r="A11" s="60">
        <v>9</v>
      </c>
      <c r="B11" s="52">
        <v>153</v>
      </c>
      <c r="C11" s="52" t="s">
        <v>343</v>
      </c>
      <c r="D11" s="52" t="s">
        <v>197</v>
      </c>
      <c r="E11" s="63">
        <v>129</v>
      </c>
      <c r="F11" s="62">
        <v>0</v>
      </c>
      <c r="G11" s="62">
        <v>0</v>
      </c>
      <c r="H11" s="62">
        <v>0</v>
      </c>
      <c r="I11" s="62">
        <v>0</v>
      </c>
      <c r="J11" s="63">
        <v>129</v>
      </c>
    </row>
    <row r="12" spans="1:10" s="52" customFormat="1">
      <c r="A12" s="60">
        <v>10</v>
      </c>
      <c r="B12" s="52">
        <v>3</v>
      </c>
      <c r="C12" s="52" t="s">
        <v>162</v>
      </c>
      <c r="D12" s="52" t="s">
        <v>184</v>
      </c>
      <c r="E12" s="63">
        <v>75</v>
      </c>
      <c r="F12" s="62">
        <v>40</v>
      </c>
      <c r="G12" s="62">
        <v>2</v>
      </c>
      <c r="H12" s="62">
        <v>0</v>
      </c>
      <c r="I12" s="62">
        <v>5</v>
      </c>
      <c r="J12" s="63">
        <v>122</v>
      </c>
    </row>
    <row r="13" spans="1:10" s="52" customFormat="1">
      <c r="A13" s="60">
        <v>11</v>
      </c>
      <c r="B13" s="52">
        <v>104</v>
      </c>
      <c r="C13" s="52" t="s">
        <v>354</v>
      </c>
      <c r="D13" s="52" t="s">
        <v>337</v>
      </c>
      <c r="E13" s="63">
        <v>70</v>
      </c>
      <c r="F13" s="62">
        <v>5</v>
      </c>
      <c r="G13" s="62">
        <v>16</v>
      </c>
      <c r="H13" s="62">
        <v>0</v>
      </c>
      <c r="I13" s="62">
        <v>28</v>
      </c>
      <c r="J13" s="63">
        <v>119</v>
      </c>
    </row>
    <row r="14" spans="1:10" s="52" customFormat="1">
      <c r="A14" s="60">
        <v>12</v>
      </c>
      <c r="B14" s="52">
        <v>161</v>
      </c>
      <c r="C14" s="52" t="s">
        <v>341</v>
      </c>
      <c r="D14" s="52" t="s">
        <v>198</v>
      </c>
      <c r="E14" s="63">
        <v>106</v>
      </c>
      <c r="F14" s="62">
        <v>0</v>
      </c>
      <c r="G14" s="62">
        <v>0</v>
      </c>
      <c r="H14" s="62">
        <v>0</v>
      </c>
      <c r="I14" s="62">
        <v>0</v>
      </c>
      <c r="J14" s="63">
        <v>106</v>
      </c>
    </row>
    <row r="15" spans="1:10" s="52" customFormat="1">
      <c r="A15" s="60">
        <v>13</v>
      </c>
      <c r="B15" s="52">
        <v>154</v>
      </c>
      <c r="C15" s="52" t="s">
        <v>344</v>
      </c>
      <c r="D15" s="52" t="s">
        <v>197</v>
      </c>
      <c r="E15" s="63">
        <v>98</v>
      </c>
      <c r="F15" s="62">
        <v>0</v>
      </c>
      <c r="G15" s="62">
        <v>0</v>
      </c>
      <c r="H15" s="62">
        <v>0</v>
      </c>
      <c r="I15" s="62">
        <v>0</v>
      </c>
      <c r="J15" s="63">
        <v>98</v>
      </c>
    </row>
    <row r="16" spans="1:10" s="52" customFormat="1">
      <c r="A16" s="60">
        <v>14</v>
      </c>
      <c r="B16" s="52">
        <v>103</v>
      </c>
      <c r="C16" s="52" t="s">
        <v>351</v>
      </c>
      <c r="D16" s="52" t="s">
        <v>337</v>
      </c>
      <c r="E16" s="63">
        <v>59</v>
      </c>
      <c r="F16" s="62">
        <v>25</v>
      </c>
      <c r="G16" s="62">
        <v>0</v>
      </c>
      <c r="H16" s="62">
        <v>8</v>
      </c>
      <c r="I16" s="62">
        <v>5</v>
      </c>
      <c r="J16" s="63">
        <v>97</v>
      </c>
    </row>
    <row r="17" spans="1:10" s="52" customFormat="1">
      <c r="A17" s="60">
        <v>15</v>
      </c>
      <c r="B17" s="52">
        <v>1</v>
      </c>
      <c r="C17" s="52" t="s">
        <v>143</v>
      </c>
      <c r="D17" s="52" t="s">
        <v>184</v>
      </c>
      <c r="E17" s="63">
        <v>60</v>
      </c>
      <c r="F17" s="62">
        <v>5</v>
      </c>
      <c r="G17" s="62">
        <v>26</v>
      </c>
      <c r="H17" s="62">
        <v>0</v>
      </c>
      <c r="I17" s="62">
        <v>5</v>
      </c>
      <c r="J17" s="63">
        <v>96</v>
      </c>
    </row>
    <row r="18" spans="1:10">
      <c r="A18" s="60">
        <v>16</v>
      </c>
      <c r="B18" s="52">
        <v>4</v>
      </c>
      <c r="C18" s="52" t="s">
        <v>347</v>
      </c>
      <c r="D18" s="52" t="s">
        <v>184</v>
      </c>
      <c r="E18" s="63">
        <v>42</v>
      </c>
      <c r="F18" s="62">
        <v>36</v>
      </c>
      <c r="G18" s="62">
        <v>11</v>
      </c>
      <c r="H18" s="62">
        <v>0</v>
      </c>
      <c r="I18" s="62">
        <v>5</v>
      </c>
      <c r="J18" s="63">
        <v>94</v>
      </c>
    </row>
    <row r="19" spans="1:10">
      <c r="A19" s="60">
        <v>17</v>
      </c>
      <c r="B19" s="52">
        <v>170</v>
      </c>
      <c r="C19" s="52" t="s">
        <v>435</v>
      </c>
      <c r="D19" s="52" t="s">
        <v>198</v>
      </c>
      <c r="E19" s="63">
        <v>93</v>
      </c>
      <c r="F19" s="62">
        <v>0</v>
      </c>
      <c r="G19" s="62">
        <v>0</v>
      </c>
      <c r="H19" s="62">
        <v>0</v>
      </c>
      <c r="I19" s="62">
        <v>0</v>
      </c>
      <c r="J19" s="63">
        <v>93</v>
      </c>
    </row>
    <row r="20" spans="1:10">
      <c r="A20" s="60">
        <v>18</v>
      </c>
      <c r="B20" s="52">
        <v>163</v>
      </c>
      <c r="C20" s="52" t="s">
        <v>358</v>
      </c>
      <c r="D20" s="52" t="s">
        <v>198</v>
      </c>
      <c r="E20" s="63">
        <v>50</v>
      </c>
      <c r="F20" s="62">
        <v>5</v>
      </c>
      <c r="G20" s="62">
        <v>15</v>
      </c>
      <c r="H20" s="62">
        <v>0</v>
      </c>
      <c r="I20" s="62">
        <v>22</v>
      </c>
      <c r="J20" s="63">
        <v>92</v>
      </c>
    </row>
    <row r="21" spans="1:10">
      <c r="A21" s="60">
        <v>19</v>
      </c>
      <c r="B21" s="52">
        <v>23</v>
      </c>
      <c r="C21" s="52" t="s">
        <v>150</v>
      </c>
      <c r="D21" s="52" t="s">
        <v>186</v>
      </c>
      <c r="E21" s="63">
        <v>41</v>
      </c>
      <c r="F21" s="62">
        <v>5</v>
      </c>
      <c r="G21" s="62">
        <v>0</v>
      </c>
      <c r="H21" s="62">
        <v>15</v>
      </c>
      <c r="I21" s="62">
        <v>27</v>
      </c>
      <c r="J21" s="63">
        <v>88</v>
      </c>
    </row>
    <row r="22" spans="1:10">
      <c r="A22" s="60">
        <v>19</v>
      </c>
      <c r="B22" s="52">
        <v>159</v>
      </c>
      <c r="C22" s="52" t="s">
        <v>484</v>
      </c>
      <c r="D22" s="52" t="s">
        <v>197</v>
      </c>
      <c r="E22" s="63">
        <v>0</v>
      </c>
      <c r="F22" s="62">
        <v>5</v>
      </c>
      <c r="G22" s="62">
        <v>38</v>
      </c>
      <c r="H22" s="62">
        <v>0</v>
      </c>
      <c r="I22" s="62">
        <v>45</v>
      </c>
      <c r="J22" s="63">
        <v>88</v>
      </c>
    </row>
    <row r="23" spans="1:10">
      <c r="A23" s="60">
        <v>21</v>
      </c>
      <c r="B23" s="52">
        <v>71</v>
      </c>
      <c r="C23" s="52" t="s">
        <v>134</v>
      </c>
      <c r="D23" s="52" t="s">
        <v>93</v>
      </c>
      <c r="E23" s="63">
        <v>44</v>
      </c>
      <c r="F23" s="62">
        <v>34</v>
      </c>
      <c r="G23" s="62">
        <v>2</v>
      </c>
      <c r="H23" s="62">
        <v>0</v>
      </c>
      <c r="I23" s="62">
        <v>5</v>
      </c>
      <c r="J23" s="63">
        <v>85</v>
      </c>
    </row>
    <row r="24" spans="1:10">
      <c r="A24" s="60">
        <v>22</v>
      </c>
      <c r="B24" s="52">
        <v>10</v>
      </c>
      <c r="C24" s="52" t="s">
        <v>437</v>
      </c>
      <c r="D24" s="52" t="s">
        <v>184</v>
      </c>
      <c r="E24" s="63">
        <v>29</v>
      </c>
      <c r="F24" s="62">
        <v>38</v>
      </c>
      <c r="G24" s="62">
        <v>0</v>
      </c>
      <c r="H24" s="62">
        <v>12</v>
      </c>
      <c r="I24" s="62">
        <v>5</v>
      </c>
      <c r="J24" s="63">
        <v>84</v>
      </c>
    </row>
    <row r="25" spans="1:10">
      <c r="A25" s="60">
        <v>23</v>
      </c>
      <c r="B25" s="52">
        <v>146</v>
      </c>
      <c r="C25" s="52" t="s">
        <v>352</v>
      </c>
      <c r="D25" s="52" t="s">
        <v>196</v>
      </c>
      <c r="E25" s="63">
        <v>62</v>
      </c>
      <c r="F25" s="62">
        <v>5</v>
      </c>
      <c r="G25" s="62">
        <v>10</v>
      </c>
      <c r="H25" s="62">
        <v>0</v>
      </c>
      <c r="I25" s="62">
        <v>5</v>
      </c>
      <c r="J25" s="63">
        <v>82</v>
      </c>
    </row>
    <row r="26" spans="1:10">
      <c r="A26" s="60">
        <v>24</v>
      </c>
      <c r="B26" s="52">
        <v>126</v>
      </c>
      <c r="C26" s="52" t="s">
        <v>350</v>
      </c>
      <c r="D26" s="52" t="s">
        <v>194</v>
      </c>
      <c r="E26" s="63">
        <v>71</v>
      </c>
      <c r="F26" s="62">
        <v>5</v>
      </c>
      <c r="G26" s="62">
        <v>2</v>
      </c>
      <c r="H26" s="62">
        <v>0</v>
      </c>
      <c r="I26" s="62">
        <v>0</v>
      </c>
      <c r="J26" s="63">
        <v>78</v>
      </c>
    </row>
    <row r="27" spans="1:10">
      <c r="A27" s="60">
        <v>25</v>
      </c>
      <c r="B27" s="52">
        <v>151</v>
      </c>
      <c r="C27" s="52" t="s">
        <v>149</v>
      </c>
      <c r="D27" s="52" t="s">
        <v>197</v>
      </c>
      <c r="E27" s="63">
        <v>57</v>
      </c>
      <c r="F27" s="62">
        <v>0</v>
      </c>
      <c r="G27" s="62">
        <v>0</v>
      </c>
      <c r="H27" s="62">
        <v>0</v>
      </c>
      <c r="I27" s="62">
        <v>0</v>
      </c>
      <c r="J27" s="63">
        <v>57</v>
      </c>
    </row>
    <row r="28" spans="1:10">
      <c r="A28" s="60">
        <v>25</v>
      </c>
      <c r="B28" s="52">
        <v>106</v>
      </c>
      <c r="C28" s="52" t="s">
        <v>439</v>
      </c>
      <c r="D28" s="52" t="s">
        <v>337</v>
      </c>
      <c r="E28" s="63">
        <v>34</v>
      </c>
      <c r="F28" s="62">
        <v>5</v>
      </c>
      <c r="G28" s="62">
        <v>0</v>
      </c>
      <c r="H28" s="62">
        <v>13</v>
      </c>
      <c r="I28" s="62">
        <v>5</v>
      </c>
      <c r="J28" s="63">
        <v>57</v>
      </c>
    </row>
    <row r="29" spans="1:10">
      <c r="A29" s="60">
        <v>27</v>
      </c>
      <c r="B29" s="52">
        <v>110</v>
      </c>
      <c r="C29" s="52" t="s">
        <v>353</v>
      </c>
      <c r="D29" s="52" t="s">
        <v>337</v>
      </c>
      <c r="E29" s="63">
        <v>47</v>
      </c>
      <c r="F29" s="62">
        <v>0</v>
      </c>
      <c r="G29" s="62">
        <v>0</v>
      </c>
      <c r="H29" s="62">
        <v>0</v>
      </c>
      <c r="I29" s="62">
        <v>0</v>
      </c>
      <c r="J29" s="63">
        <v>47</v>
      </c>
    </row>
    <row r="30" spans="1:10">
      <c r="A30" s="60">
        <v>28</v>
      </c>
      <c r="B30" s="52">
        <v>148</v>
      </c>
      <c r="C30" s="52" t="s">
        <v>361</v>
      </c>
      <c r="D30" s="52" t="s">
        <v>196</v>
      </c>
      <c r="E30" s="63">
        <v>19</v>
      </c>
      <c r="F30" s="62">
        <v>24</v>
      </c>
      <c r="G30" s="62">
        <v>0</v>
      </c>
      <c r="H30" s="62">
        <v>0</v>
      </c>
      <c r="I30" s="62">
        <v>0</v>
      </c>
      <c r="J30" s="63">
        <v>43</v>
      </c>
    </row>
    <row r="31" spans="1:10">
      <c r="A31" s="60">
        <v>29</v>
      </c>
      <c r="B31" s="52">
        <v>5</v>
      </c>
      <c r="C31" s="52" t="s">
        <v>485</v>
      </c>
      <c r="D31" s="52" t="s">
        <v>184</v>
      </c>
      <c r="E31" s="63">
        <v>0</v>
      </c>
      <c r="F31" s="62">
        <v>5</v>
      </c>
      <c r="G31" s="62">
        <v>0</v>
      </c>
      <c r="H31" s="62">
        <v>14</v>
      </c>
      <c r="I31" s="62">
        <v>21</v>
      </c>
      <c r="J31" s="63">
        <v>40</v>
      </c>
    </row>
    <row r="32" spans="1:10">
      <c r="A32" s="60">
        <v>30</v>
      </c>
      <c r="B32" s="52">
        <v>160</v>
      </c>
      <c r="C32" s="52" t="s">
        <v>487</v>
      </c>
      <c r="D32" s="52" t="s">
        <v>197</v>
      </c>
      <c r="E32" s="63">
        <v>0</v>
      </c>
      <c r="F32" s="62">
        <v>5</v>
      </c>
      <c r="G32" s="62">
        <v>2</v>
      </c>
      <c r="H32" s="62">
        <v>0</v>
      </c>
      <c r="I32" s="62">
        <v>30</v>
      </c>
      <c r="J32" s="63">
        <v>37</v>
      </c>
    </row>
    <row r="33" spans="1:10">
      <c r="A33" s="60">
        <v>31</v>
      </c>
      <c r="B33" s="52">
        <v>2</v>
      </c>
      <c r="C33" s="52" t="s">
        <v>146</v>
      </c>
      <c r="D33" s="52" t="s">
        <v>184</v>
      </c>
      <c r="E33" s="63">
        <v>36</v>
      </c>
      <c r="F33" s="62">
        <v>0</v>
      </c>
      <c r="G33" s="62">
        <v>0</v>
      </c>
      <c r="H33" s="62">
        <v>0</v>
      </c>
      <c r="I33" s="62">
        <v>0</v>
      </c>
      <c r="J33" s="63">
        <v>36</v>
      </c>
    </row>
    <row r="34" spans="1:10" s="52" customFormat="1">
      <c r="A34" s="60">
        <v>32</v>
      </c>
      <c r="B34" s="52">
        <v>41</v>
      </c>
      <c r="C34" s="52" t="s">
        <v>412</v>
      </c>
      <c r="D34" s="52" t="s">
        <v>188</v>
      </c>
      <c r="E34" s="63">
        <v>7</v>
      </c>
      <c r="F34" s="62">
        <v>5</v>
      </c>
      <c r="G34" s="62">
        <v>0</v>
      </c>
      <c r="H34" s="62">
        <v>10</v>
      </c>
      <c r="I34" s="62">
        <v>5</v>
      </c>
      <c r="J34" s="63">
        <v>27</v>
      </c>
    </row>
    <row r="35" spans="1:10" s="52" customFormat="1">
      <c r="A35" s="60">
        <v>33</v>
      </c>
      <c r="B35" s="52">
        <v>166</v>
      </c>
      <c r="C35" s="52" t="s">
        <v>438</v>
      </c>
      <c r="D35" s="52" t="s">
        <v>198</v>
      </c>
      <c r="E35" s="63">
        <v>26</v>
      </c>
      <c r="F35" s="62">
        <v>0</v>
      </c>
      <c r="G35" s="62">
        <v>0</v>
      </c>
      <c r="H35" s="62">
        <v>0</v>
      </c>
      <c r="I35" s="62">
        <v>0</v>
      </c>
      <c r="J35" s="63">
        <v>26</v>
      </c>
    </row>
    <row r="36" spans="1:10" s="52" customFormat="1">
      <c r="A36" s="60">
        <v>34</v>
      </c>
      <c r="B36" s="52">
        <v>97</v>
      </c>
      <c r="C36" s="52" t="s">
        <v>151</v>
      </c>
      <c r="D36" s="52" t="s">
        <v>192</v>
      </c>
      <c r="E36" s="63">
        <v>25</v>
      </c>
      <c r="F36" s="62">
        <v>0</v>
      </c>
      <c r="G36" s="62">
        <v>0</v>
      </c>
      <c r="H36" s="62">
        <v>0</v>
      </c>
      <c r="I36" s="62">
        <v>0</v>
      </c>
      <c r="J36" s="63">
        <v>25</v>
      </c>
    </row>
    <row r="37" spans="1:10" s="52" customFormat="1">
      <c r="A37" s="60">
        <v>35</v>
      </c>
      <c r="B37" s="52">
        <v>122</v>
      </c>
      <c r="C37" s="52" t="s">
        <v>147</v>
      </c>
      <c r="D37" s="52" t="s">
        <v>194</v>
      </c>
      <c r="E37" s="63">
        <v>7</v>
      </c>
      <c r="F37" s="62">
        <v>5</v>
      </c>
      <c r="G37" s="62">
        <v>0</v>
      </c>
      <c r="H37" s="62">
        <v>1</v>
      </c>
      <c r="I37" s="62">
        <v>5</v>
      </c>
      <c r="J37" s="63">
        <v>18</v>
      </c>
    </row>
    <row r="38" spans="1:10" s="52" customFormat="1">
      <c r="A38" s="60">
        <v>36</v>
      </c>
      <c r="B38" s="52">
        <v>18</v>
      </c>
      <c r="C38" s="52" t="s">
        <v>409</v>
      </c>
      <c r="D38" s="52" t="s">
        <v>185</v>
      </c>
      <c r="E38" s="63">
        <v>17</v>
      </c>
      <c r="F38" s="62">
        <v>0</v>
      </c>
      <c r="G38" s="62">
        <v>0</v>
      </c>
      <c r="H38" s="62">
        <v>0</v>
      </c>
      <c r="I38" s="62">
        <v>0</v>
      </c>
      <c r="J38" s="63">
        <v>17</v>
      </c>
    </row>
    <row r="39" spans="1:10" s="52" customFormat="1">
      <c r="A39" s="60">
        <v>37</v>
      </c>
      <c r="B39" s="52">
        <v>6</v>
      </c>
      <c r="C39" s="52" t="s">
        <v>407</v>
      </c>
      <c r="D39" s="52" t="s">
        <v>184</v>
      </c>
      <c r="E39" s="63">
        <v>12</v>
      </c>
      <c r="F39" s="62">
        <v>0</v>
      </c>
      <c r="G39" s="62">
        <v>0</v>
      </c>
      <c r="H39" s="62">
        <v>0</v>
      </c>
      <c r="I39" s="62">
        <v>0</v>
      </c>
      <c r="J39" s="63">
        <v>12</v>
      </c>
    </row>
    <row r="40" spans="1:10" s="52" customFormat="1">
      <c r="A40" s="60">
        <v>38</v>
      </c>
      <c r="B40" s="52">
        <v>39</v>
      </c>
      <c r="C40" s="52" t="s">
        <v>443</v>
      </c>
      <c r="D40" s="52" t="s">
        <v>187</v>
      </c>
      <c r="E40" s="63">
        <v>8</v>
      </c>
      <c r="F40" s="62">
        <v>0</v>
      </c>
      <c r="G40" s="62">
        <v>0</v>
      </c>
      <c r="H40" s="62">
        <v>0</v>
      </c>
      <c r="I40" s="62">
        <v>0</v>
      </c>
      <c r="J40" s="63">
        <v>8</v>
      </c>
    </row>
    <row r="41" spans="1:10" s="52" customFormat="1">
      <c r="A41" s="60">
        <v>39</v>
      </c>
      <c r="B41" s="52">
        <v>42</v>
      </c>
      <c r="C41" s="52" t="s">
        <v>144</v>
      </c>
      <c r="D41" s="52" t="s">
        <v>188</v>
      </c>
      <c r="E41" s="63">
        <v>7</v>
      </c>
      <c r="F41" s="62">
        <v>0</v>
      </c>
      <c r="G41" s="62">
        <v>0</v>
      </c>
      <c r="H41" s="62">
        <v>0</v>
      </c>
      <c r="I41" s="62">
        <v>0</v>
      </c>
      <c r="J41" s="63">
        <v>7</v>
      </c>
    </row>
    <row r="42" spans="1:10" s="52" customFormat="1">
      <c r="A42" s="60">
        <v>39</v>
      </c>
      <c r="B42" s="52">
        <v>47</v>
      </c>
      <c r="C42" s="52" t="s">
        <v>163</v>
      </c>
      <c r="D42" s="52" t="s">
        <v>188</v>
      </c>
      <c r="E42" s="63">
        <v>7</v>
      </c>
      <c r="F42" s="62">
        <v>0</v>
      </c>
      <c r="G42" s="62">
        <v>0</v>
      </c>
      <c r="H42" s="62">
        <v>0</v>
      </c>
      <c r="I42" s="62">
        <v>0</v>
      </c>
      <c r="J42" s="63">
        <v>7</v>
      </c>
    </row>
  </sheetData>
  <sortState ref="B3:J34">
    <sortCondition descending="1" ref="J3:J34"/>
  </sortState>
  <mergeCells count="1">
    <mergeCell ref="A1:J1"/>
  </mergeCells>
  <pageMargins left="0.25" right="0.25" top="0.75" bottom="0.75" header="0.3" footer="0.3"/>
  <pageSetup paperSize="9" scale="7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Rd4 Stge1 Points</vt:lpstr>
      <vt:lpstr>Rd4 Stge2A Points</vt:lpstr>
      <vt:lpstr>Rd4 Stge2B Points</vt:lpstr>
      <vt:lpstr>Rd4 Stge3 Points</vt:lpstr>
      <vt:lpstr>Weekend Result</vt:lpstr>
      <vt:lpstr>GC</vt:lpstr>
      <vt:lpstr>Points</vt:lpstr>
      <vt:lpstr>KOM</vt:lpstr>
      <vt:lpstr>U23</vt:lpstr>
      <vt:lpstr>Master</vt:lpstr>
      <vt:lpstr>Teams</vt:lpstr>
      <vt:lpstr>Startlist</vt:lpstr>
      <vt:lpstr>Riders</vt:lpstr>
      <vt:lpstr>Boxed Numbers</vt:lpstr>
      <vt:lpstr>Transponder Sign out</vt:lpstr>
      <vt:lpstr>'Boxed Numbers'!Print_Area</vt:lpstr>
      <vt:lpstr>KOM!Print_Area</vt:lpstr>
      <vt:lpstr>Points!Print_Area</vt:lpstr>
      <vt:lpstr>'Rd4 Stge2A Points'!Print_Area</vt:lpstr>
      <vt:lpstr>'Rd4 Stge2B Points'!Print_Area</vt:lpstr>
      <vt:lpstr>Teams!Print_Area</vt:lpstr>
      <vt:lpstr>'Transponder Sign out'!Print_Area</vt:lpstr>
      <vt:lpstr>'U23'!Print_Area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Neil Hamey</cp:lastModifiedBy>
  <cp:lastPrinted>2016-09-24T11:30:24Z</cp:lastPrinted>
  <dcterms:created xsi:type="dcterms:W3CDTF">2013-06-03T01:54:18Z</dcterms:created>
  <dcterms:modified xsi:type="dcterms:W3CDTF">2016-09-28T00:45:09Z</dcterms:modified>
</cp:coreProperties>
</file>